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15750" yWindow="90" windowWidth="13590" windowHeight="12510"/>
  </bookViews>
  <sheets>
    <sheet name="Реестр" sheetId="2" r:id="rId1"/>
    <sheet name="Лист3" sheetId="3" r:id="rId2"/>
    <sheet name="Лист1" sheetId="4" r:id="rId3"/>
  </sheets>
  <definedNames>
    <definedName name="_xlnm._FilterDatabase" localSheetId="0" hidden="1">Реестр!$A$7:$H$90</definedName>
    <definedName name="_xlnm.Print_Area" localSheetId="0">Реестр!$A$1:$H$173</definedName>
  </definedNames>
  <calcPr calcId="124519"/>
</workbook>
</file>

<file path=xl/calcChain.xml><?xml version="1.0" encoding="utf-8"?>
<calcChain xmlns="http://schemas.openxmlformats.org/spreadsheetml/2006/main">
  <c r="E12" i="2"/>
  <c r="D12"/>
  <c r="D45"/>
  <c r="G90"/>
  <c r="F90"/>
  <c r="H45"/>
  <c r="G45"/>
  <c r="F45"/>
  <c r="H12" l="1"/>
  <c r="G12"/>
  <c r="F12"/>
  <c r="E45" l="1"/>
  <c r="E42"/>
  <c r="D42"/>
  <c r="E63"/>
  <c r="E141"/>
  <c r="E150"/>
  <c r="E104"/>
  <c r="E90" s="1"/>
  <c r="D104"/>
  <c r="E120"/>
  <c r="D120"/>
  <c r="D141"/>
  <c r="H148"/>
  <c r="G148"/>
  <c r="H120"/>
  <c r="G120"/>
  <c r="F120"/>
  <c r="F148"/>
  <c r="H141"/>
  <c r="G141"/>
  <c r="F141"/>
  <c r="H63" l="1"/>
  <c r="G63"/>
  <c r="F63"/>
  <c r="D63"/>
  <c r="E37"/>
  <c r="D37"/>
  <c r="H90"/>
  <c r="H42"/>
  <c r="G42"/>
  <c r="F42"/>
  <c r="E119" l="1"/>
  <c r="H51" l="1"/>
  <c r="G51"/>
  <c r="F51"/>
  <c r="D51"/>
  <c r="H35" l="1"/>
  <c r="G35"/>
  <c r="F35"/>
  <c r="E35"/>
  <c r="D35"/>
  <c r="H33"/>
  <c r="G33"/>
  <c r="F33"/>
  <c r="E33"/>
  <c r="D33"/>
  <c r="H31"/>
  <c r="G31"/>
  <c r="F31"/>
  <c r="E31"/>
  <c r="E30" s="1"/>
  <c r="D31"/>
  <c r="F30" l="1"/>
  <c r="H30"/>
  <c r="D30"/>
  <c r="G30"/>
  <c r="E152"/>
  <c r="D152"/>
  <c r="H156" l="1"/>
  <c r="G156"/>
  <c r="F156"/>
  <c r="E156"/>
  <c r="D156"/>
  <c r="H152"/>
  <c r="G152"/>
  <c r="F152"/>
  <c r="E148"/>
  <c r="D148"/>
  <c r="H119"/>
  <c r="G119"/>
  <c r="F119"/>
  <c r="D119"/>
  <c r="D90"/>
  <c r="H87"/>
  <c r="G87"/>
  <c r="F87"/>
  <c r="E87"/>
  <c r="D87"/>
  <c r="E86" l="1"/>
  <c r="G86"/>
  <c r="D86"/>
  <c r="F86"/>
  <c r="H86"/>
  <c r="H57"/>
  <c r="G57"/>
  <c r="F57"/>
  <c r="E57"/>
  <c r="D57"/>
  <c r="H55"/>
  <c r="G55"/>
  <c r="F55"/>
  <c r="E55"/>
  <c r="D55"/>
  <c r="E51"/>
  <c r="H39"/>
  <c r="G39"/>
  <c r="F39"/>
  <c r="E39"/>
  <c r="D39"/>
  <c r="H37"/>
  <c r="G37"/>
  <c r="F37"/>
  <c r="E25" l="1"/>
  <c r="E11" s="1"/>
  <c r="D25"/>
  <c r="D11" s="1"/>
  <c r="E164" l="1"/>
  <c r="D164"/>
  <c r="G25"/>
  <c r="H25"/>
  <c r="F25"/>
  <c r="F11" s="1"/>
  <c r="H11" l="1"/>
  <c r="H164" s="1"/>
  <c r="G11"/>
  <c r="G164" s="1"/>
  <c r="F164"/>
</calcChain>
</file>

<file path=xl/sharedStrings.xml><?xml version="1.0" encoding="utf-8"?>
<sst xmlns="http://schemas.openxmlformats.org/spreadsheetml/2006/main" count="442" uniqueCount="285">
  <si>
    <t>Единица измерения: тыс. рублей</t>
  </si>
  <si>
    <t>Код классификации доходов бюджетов</t>
  </si>
  <si>
    <t>код</t>
  </si>
  <si>
    <t>наименование</t>
  </si>
  <si>
    <t>на очередной финансовый год</t>
  </si>
  <si>
    <t>на первый год планового периода</t>
  </si>
  <si>
    <t>на второй год планового периода</t>
  </si>
  <si>
    <t>Итого:</t>
  </si>
  <si>
    <t xml:space="preserve">Наименование главного администратора (администратора) доходов бюджета </t>
  </si>
  <si>
    <t>Показатели прогноза доходов в текущем финансовом году в соответствии с решением о бюджете</t>
  </si>
  <si>
    <t>Показатели прогноза доходов бюджета МО "Чемальский район"</t>
  </si>
  <si>
    <t>источников доходов МО "Чемальский район"</t>
  </si>
  <si>
    <t>Приложение к Порядку формирования и ведения реестра</t>
  </si>
  <si>
    <t>Налог на доходы физических лиц</t>
  </si>
  <si>
    <t>Акцизы по подакцизным товарам (продукции), производимым на территории Российской Федерации</t>
  </si>
  <si>
    <t>Единый налог на вмененный доход для отдельных видов деятельности</t>
  </si>
  <si>
    <t>Единый сельскохозяйственный налог</t>
  </si>
  <si>
    <t>Налог, взимаемый в связи с применением патентной системы налогообложения</t>
  </si>
  <si>
    <t>Налог на имущество организаций</t>
  </si>
  <si>
    <t>Налог на добычу полезных ископаемых</t>
  </si>
  <si>
    <t>Государственная пошлина по делам, рассматриваемым в судах общей юрисдикции, мировыми судьями</t>
  </si>
  <si>
    <t>182 1 08 03000 01 0000 110</t>
  </si>
  <si>
    <t>Плата за негативное воздействие на окружающую среду</t>
  </si>
  <si>
    <t>999 1 14 02000 00 0000 000</t>
  </si>
  <si>
    <t>УФНС России по Республике Алтай</t>
  </si>
  <si>
    <t>Администрация Чемальского района</t>
  </si>
  <si>
    <t>Государственная пошлина за выдачу разрешения на установку рекламной конструкции</t>
  </si>
  <si>
    <t>999 1 08 07150 01 0000 110</t>
  </si>
  <si>
    <t>999 1 11 05025 05 0000 120</t>
  </si>
  <si>
    <t>Прочие доходы от компенсации затрат бюджетов муниципальных районов</t>
  </si>
  <si>
    <t>999 1 13 02995 05 0000 130</t>
  </si>
  <si>
    <t>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</si>
  <si>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999 1 14 06025 05 0000 430</t>
  </si>
  <si>
    <t>Федеральная служба по надзору в сфере природопользования</t>
  </si>
  <si>
    <t>Государственная пошлина</t>
  </si>
  <si>
    <t>Доходы от использования имущества, находящегося в государственной и муниципальной собственности</t>
  </si>
  <si>
    <t>000 1 11 00000 00 0000 000</t>
  </si>
  <si>
    <t>000 1 14 00000 00 0000 000</t>
  </si>
  <si>
    <t>999 1 14 06013 05 0000 430</t>
  </si>
  <si>
    <t>999 1 11 05013 05 0000 120</t>
  </si>
  <si>
    <t>Доходы от продажи материальных и нематериальных активов</t>
  </si>
  <si>
    <t>000 1 16 00000 00 0000 140</t>
  </si>
  <si>
    <t>Штрафы, санкции, возмещение ущерба</t>
  </si>
  <si>
    <t>182 1 01 02010 01 0000 110</t>
  </si>
  <si>
    <t>182 1 01 02020 01 0000 110</t>
  </si>
  <si>
    <t>182 1 01 02030 01 0000 110</t>
  </si>
  <si>
    <t>Доходы от уплаты акцизов на дизельное топливо, подлежащее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</si>
  <si>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</si>
  <si>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автомобильный бензин, подлежащее распределению между бюджетами субъектов Российской Федерации и местными бюджетами с учетом установленных дифференцированных нормитивов отчислений в местные бюджеты</t>
  </si>
  <si>
    <t>182 1 05 02010 02 0000 110</t>
  </si>
  <si>
    <t>Налог, взимаемый в связи с применением патентной системы налогообложения, зачисляемый в бюджеты муниципальных районов</t>
  </si>
  <si>
    <t>182 1 05 04020 02 0000 110</t>
  </si>
  <si>
    <t>Налог на имущество организаций по имуществу, не входящему в Единую систему газоснабжения</t>
  </si>
  <si>
    <t>182 1 06 02010 02 0000 110</t>
  </si>
  <si>
    <t>Налог на добычу общераспространенных полезных ископаемых</t>
  </si>
  <si>
    <t>182 1 07 01020 01 0000 110</t>
  </si>
  <si>
    <t>048 1 12 01010 01 0000 120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</si>
  <si>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</si>
  <si>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УФК по Республике Алтай</t>
  </si>
  <si>
    <t>000 1 01 02000 01 0000 110</t>
  </si>
  <si>
    <t xml:space="preserve">000 1 03 02000 01 0000 110    </t>
  </si>
  <si>
    <t>000 1 05 02000 00 0000 110</t>
  </si>
  <si>
    <t>000 1 05 03000 00 0000 110</t>
  </si>
  <si>
    <t xml:space="preserve">000 1 05 04000 02 0000 110 </t>
  </si>
  <si>
    <t>000 1 06 02000 02 0000 110</t>
  </si>
  <si>
    <t>000 1 07 01000 01 0000 110</t>
  </si>
  <si>
    <t>000 1 08 00000 00 0000 110</t>
  </si>
  <si>
    <t>000 1 12 01000 01 0000 120</t>
  </si>
  <si>
    <t>048 1 12 01041 01 0000 120</t>
  </si>
  <si>
    <t xml:space="preserve">                                                                      (должность)                                                                       (подпись)                                                                                 (ФИО)</t>
  </si>
  <si>
    <t>(уполномоленное лицо)                          (должность)                                                                                (подпись)                                                                              (ФИО)</t>
  </si>
  <si>
    <t>182 1 01 02040 01 0000 110</t>
  </si>
  <si>
    <t>182 1 05 03010 01 0000 110</t>
  </si>
  <si>
    <t>000 2 00 00000 00 0000 000</t>
  </si>
  <si>
    <t>Безвозмездные поступления</t>
  </si>
  <si>
    <t>092 2 02 15001 05 0000 150</t>
  </si>
  <si>
    <t>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</si>
  <si>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Прочие субсидии бюджетам муниципальных районов</t>
  </si>
  <si>
    <t>092 2 02 29999 05 0000 150</t>
  </si>
  <si>
    <t>Субсидии на осуществление энергосберегающих технических мероприятий на системах теплоснабжения, электроснабжения, системах водоснабжения и водоотведения, модернизации оборудования на объектах, участвующих в предоставлении коммунальных услуг, и на реализацию мероприятий по строительству (реконструкции) систем теплоснабжения</t>
  </si>
  <si>
    <t>Дотации бюджетам бюджетной системы Российской Федерации</t>
  </si>
  <si>
    <t>000 2 02 10000 00 0000 150</t>
  </si>
  <si>
    <t>Субсидии бюджетам бюджетной системы Российской Федерации (межбюджетные субсидии)</t>
  </si>
  <si>
    <t>092 2 02 30024 05 0000 150</t>
  </si>
  <si>
    <t>Субвенции  бюджетам  муниципальных   районов   на выполнение  передаваемых   полномочий   субъектов Российской Федерации</t>
  </si>
  <si>
    <t>Субвенции на осуществление государственных полномочий в сфере образования и организации деятельности комиссий по делам несовершеннолетних и защите их прав</t>
  </si>
  <si>
    <t>Субвенции на осуществление государственных полномочий Республики Алтай в области законодательства об административных правонарушениях</t>
  </si>
  <si>
    <t xml:space="preserve">Субвенции на осуществление государственных полномочий по сбору информации от поселений, входящих в муниципальный район, необходимой для ведения регистра муниципальных нормативных правовых актов в Республике Алтай </t>
  </si>
  <si>
    <t>Субвенции на реализацию отдельных государственных полномочий Республики Алтай по расчету и предоставлению дотаций на выравнивание бюджетной обеспеченности бюджетам поселений за счет средств республиканского бюджета Республики Алтай</t>
  </si>
  <si>
    <t>Субвенции на реализацию государственных полномочий Республики Алтай, связанных с организацией и обеспечением отдыха и оздоровления детей</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</si>
  <si>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</si>
  <si>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</si>
  <si>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Субвенции бюджетам бюджетной системы Российской Федерации</t>
  </si>
  <si>
    <t>Иные межбюджетные трансферты</t>
  </si>
  <si>
    <t>Финансовый отдел Администрации Чемальского района</t>
  </si>
  <si>
    <t>Субсидии на осуществление выплат вознаграждения за добровольную сдачу незаконно хранящегося огнестрельного оружия, боеприпасов, взрывчатых веществ и взрывных устройств</t>
  </si>
  <si>
    <t>Дотации бюджетам муниципальных районов на поддержку мер по обеспечению сбалансированности бюджетов</t>
  </si>
  <si>
    <t>092 2 02 15002 05 0000 150</t>
  </si>
  <si>
    <t xml:space="preserve">Возврат остатков субсидий, субвенций и иных межбюджетных трансфертов, имеющих целевое назначение, прошлых лет </t>
  </si>
  <si>
    <t>Прочие безвозмездные поступления</t>
  </si>
  <si>
    <t>Прочие безвозмездные поступления в бюджеты муниципальных районов</t>
  </si>
  <si>
    <t>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</si>
  <si>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Доходы бюджетов муниципальных районов от возврата бюджетными учреждениями остатков субсидий прошлых лет</t>
  </si>
  <si>
    <t>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</si>
  <si>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092 2 18 00000 00 0000 000</t>
  </si>
  <si>
    <t>092 2 18 60010 05 0000 150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</si>
  <si>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</si>
  <si>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</si>
  <si>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</si>
  <si>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</si>
  <si>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</si>
  <si>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919 1 16 11050 01 0000 140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</si>
  <si>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</si>
  <si>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Сборы за пользование объектами животного мира и за пользование объектами водных биологических ресурсов</t>
  </si>
  <si>
    <t>182 1 07 04000 01 0000 110</t>
  </si>
  <si>
    <t>182 1 01 02080 01 0000 110</t>
  </si>
  <si>
    <t>999 1 11 09080 05 0000 120</t>
  </si>
  <si>
    <t>Плата, поступивщая в рамках договора за предоставление права на размещение и эксплуатацию нестационарного торгового обьекта, установку и эксплуатацию рекламных конструкций на землях или земельных участках, находящихся в собственности муницапальных районов и на землях или земельных участках, государственная собственность на которые не разграничена.</t>
  </si>
  <si>
    <t>048 1 12 01042 01 0000 120</t>
  </si>
  <si>
    <t>Плата за размещение твердых коммунальных отходов</t>
  </si>
  <si>
    <t>999 1 14 06313 05 0000 430</t>
  </si>
  <si>
    <t>999 1 14 06325 05 0000 430</t>
  </si>
  <si>
    <t>000 1 13 00000 00 0000 000</t>
  </si>
  <si>
    <t>Доходы от оказания платных услуг (работ) и компенсации затрат государства</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</si>
  <si>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</si>
  <si>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районов</t>
  </si>
  <si>
    <t>999 2 02 30024 05 0000 150</t>
  </si>
  <si>
    <t>074 2 02 30024 05 0000 150</t>
  </si>
  <si>
    <t>999 2 02 35120 05 0000 150</t>
  </si>
  <si>
    <t>999 2 02 40014 05 0000 150</t>
  </si>
  <si>
    <t xml:space="preserve"> 074 2 02 45303 05 0000 150</t>
  </si>
  <si>
    <t>000 2 02 20000 00 0000 150</t>
  </si>
  <si>
    <t>Отдел образования администрации Чемальского района</t>
  </si>
  <si>
    <t xml:space="preserve"> Администрации Чемальского района</t>
  </si>
  <si>
    <t>999 2 02 25467 05 0000 150</t>
  </si>
  <si>
    <t>Администрации Чемальского района</t>
  </si>
  <si>
    <t>999 2 02 25497 05 0000 150</t>
  </si>
  <si>
    <t>999 2 02 25519 05 0000 150</t>
  </si>
  <si>
    <t>000 2 02 30024 05 0000 150</t>
  </si>
  <si>
    <t>000 2 02 40000 00 0000 150</t>
  </si>
  <si>
    <t>000 2 07 00000 00 0000 000</t>
  </si>
  <si>
    <t>999 2 02  29999 05 0000 150</t>
  </si>
  <si>
    <t>074 2 02 29999 05 0000 150</t>
  </si>
  <si>
    <t>999 2 02 29999 05 0000 150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</si>
  <si>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</si>
  <si>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Субвенции на осуществление государственных полномочий Республики Алтай по хранению, комплектованию, учету и использованию архивных документов, относящихся к государственной собственности Республики Алтай и находящихся на территории муниципальных образований в Республике Алтай</t>
  </si>
  <si>
    <t>Налоги на совокупный доход</t>
  </si>
  <si>
    <t xml:space="preserve">Субвенции на  осуществление отдельных государственных полномочий Республики Алтай по организации проведения мероприятий по предупреждению и ликвидации болезней животных, их лечению, защите населения от болезней, общих для человека и животных, в части обустройства содержания мест утилизации биологических отходов (скотомогильников, биотермических ям) </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</si>
  <si>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</si>
  <si>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074 2 02 30029 05 0000 150</t>
  </si>
  <si>
    <t>000 2 02 30000 00 0000 150</t>
  </si>
  <si>
    <t>Субсидии на софинансирование мероприятий, направленных на оплату труда педагогических работников образовательных организаций дополнительного образования детей в Республике Алтай</t>
  </si>
  <si>
    <t>Субсидии на повышение оплаты труда работников муниципальных учреждений культуры в Республике Алтай</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</si>
  <si>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</si>
  <si>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Министерство природных ресурсов, экологии и туризма Республики Алтай</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</si>
  <si>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</si>
  <si>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</si>
  <si>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903 1 16 01050 01 0000 140</t>
  </si>
  <si>
    <t>Министерство образования и науки Республики Алтай</t>
  </si>
  <si>
    <t>903 1 16 01070 01 0000 140</t>
  </si>
  <si>
    <t>903 1 16 01120 01 0000 140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</si>
  <si>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</si>
  <si>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903 1 16 01200 01 0000 140</t>
  </si>
  <si>
    <t>906 1 16 02000 02 0000 140</t>
  </si>
  <si>
    <t>Административные штрафы, установленные законами субъектов Российской Федерации об административных правонарушениях</t>
  </si>
  <si>
    <t>Министерство финансов Республики Алтай</t>
  </si>
  <si>
    <t>999 1 16 10032 05 0000 140</t>
  </si>
  <si>
    <t>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</si>
  <si>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997 1 16 01154 01 0000 140</t>
  </si>
  <si>
    <t>Контрольно-счетная комиссия МО "Чемальский район"</t>
  </si>
  <si>
    <t>074 2 02 25304 05 0000 150</t>
  </si>
  <si>
    <t>Субсидии на софинансирование расходных обязательств, связанных с участием муниципальных образований в проведении мероприятий по оказанию поддержки гражданам и их объединениям, участвующим в охране общественного порядка, созданию условий для деятельности народных дружин</t>
  </si>
  <si>
    <t>074  2 18 05010 05 0000 150</t>
  </si>
  <si>
    <t>000 2 19 00000 00 0000 000</t>
  </si>
  <si>
    <t>074  2 19 25304 05 00000 150</t>
  </si>
  <si>
    <t>074  2 19 45303 05 00000 150</t>
  </si>
  <si>
    <t>074 2 19 60010 05 0000 150</t>
  </si>
  <si>
    <t>999  2 18 05010 05 0000 150</t>
  </si>
  <si>
    <t xml:space="preserve"> Администрация Чемальского района</t>
  </si>
  <si>
    <t>999 2 19 60010 05 0000 150</t>
  </si>
  <si>
    <t>Налоговые и неналоговые доходы</t>
  </si>
  <si>
    <t>000 1 05 00000 00 0000 110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</si>
  <si>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</si>
  <si>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</si>
  <si>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182 1 01 02130 01 0000 110</t>
  </si>
  <si>
    <t>182 1 03 02230 01 0000 110</t>
  </si>
  <si>
    <t>182 1 03 02240 01 0000 110</t>
  </si>
  <si>
    <t>182 1 03 02250 01 0000 110</t>
  </si>
  <si>
    <t>182 1 03 02260 01 0000 110</t>
  </si>
  <si>
    <t>Субсидии бюджетам муниципальных районов на реализацию мероприятий по обеспечению жильем молодых семей</t>
  </si>
  <si>
    <t>Субсидия бюджетам муниципальных районов на поддержку отрасли культуры (комплектование книжных фондов библиотек муниципальных образований)</t>
  </si>
  <si>
    <t>Субсидии на софинансирование мероприятий, направленных на обеспечение горячим питанием учащихся 5 - 11 классов муниципальных общеобразовательных организаций в Республике Алтай из семей граждан, участвующих в проведении специальной военной операции</t>
  </si>
  <si>
    <t>Субвенции для осуществления отдельных государственных полномочий Республики Алтай по организации мероприятий при осуществлении деятельности по обращению с животными без владельцев на территории Республики Алтай</t>
  </si>
  <si>
    <t>074 2 02 45179 05 0000 150</t>
  </si>
  <si>
    <t>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</si>
  <si>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Плата за выбросы загрязняющих веществ в атмосферный воздух стационарными объектами </t>
  </si>
  <si>
    <t>903 1 16 01190 01 0000 140</t>
  </si>
  <si>
    <t>092 1 16 01150 01 0000 140</t>
  </si>
  <si>
    <t>092 1 16 01190 01 0000 140</t>
  </si>
  <si>
    <t xml:space="preserve">Плата за размещение отходов производства </t>
  </si>
  <si>
    <t xml:space="preserve">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</si>
  <si>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Субсидии на предоставление ежемесячной надбавки к заработной плате молодым специалистам в муниципальных образовательных организациях</t>
  </si>
  <si>
    <t>Субвенции на осуществление государственных полномочий Республики Алтай по уведомительной регистрации коллективных договоров, территориальных соглашений, отраслевых (межотраслевых) соглашений, заключаемых на территориальном уровне социального партнерства</t>
  </si>
  <si>
    <t>Субсидии на софинансирование расходных обязательств, возникающих при реализации мероприятий, направленных на развитие общего образования</t>
  </si>
  <si>
    <t>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</si>
  <si>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182 1 01 02140 01 0000 110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</si>
  <si>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</si>
  <si>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
</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</si>
  <si>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</si>
  <si>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
</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</si>
  <si>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</si>
  <si>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</si>
  <si>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</si>
  <si>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999 2 02 27576 05 0000 150</t>
  </si>
  <si>
    <t>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</si>
  <si>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Субсидии на софинансирование расходов местных бюджетов по материальному стимулированию деятельности представителей добровольных народных дружин, целью которых является участие в охране общественного порядка, а также страхованию жизней и здоровья</t>
  </si>
  <si>
    <t>092 1 16 01070 01 0000 140</t>
  </si>
  <si>
    <t>999 1 11 09045 05 0000 120</t>
  </si>
  <si>
    <t>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(иные расходы в сфере дошкольного образования)</t>
  </si>
  <si>
    <t>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(иные расходы в сфере общего образования)</t>
  </si>
  <si>
    <t>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(педагогические работники дошкольного образования)</t>
  </si>
  <si>
    <t>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(педагогические работники общего образования)</t>
  </si>
  <si>
    <t>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(учебные расходы дошкольного образования)</t>
  </si>
  <si>
    <t>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(учебные расходы общего образования)</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</si>
  <si>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</si>
  <si>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Дотации бюджетам муниципальных районов на выравнивание бюджетной обеспеченности из бюджета субъекта Российской Федерации</t>
  </si>
  <si>
    <t>092 2 02 40014 05 0000 150</t>
  </si>
  <si>
    <t>074 2 02 45050 05 0000 150</t>
  </si>
  <si>
    <t>Закупка и монтаж оборудования для создания "умных" спортивных площадок (количество созданных "умных" спортивных площадок)</t>
  </si>
  <si>
    <t>Субсидии на капитальный ремонт и ремонт автомобильных дорог общего пользования местного значения</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</si>
  <si>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</si>
  <si>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000  2 08 00000 00 0000 000</t>
  </si>
  <si>
    <t>092 2 08 05000 05 0000 150</t>
  </si>
  <si>
    <t>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</si>
  <si>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</si>
  <si>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Субвенции на реализацию отдельных государственных полномочий Республики Алтай по компенсации выпадающих доходов теплоснабжающих организаций, организаций, осуществляющих горячее водоснабжение, холодное водоснабжение и (или) водоотведение, осуществляющих регулируемые виды деятельности в области обращения с твердыми коммунальными отходами</t>
  </si>
  <si>
    <t>Субвенции на постановку граждан на учет и учет граждан Российской Федерации, имеющих право на получение жилищных субсидий (единовременных социальных выплат) на приобретение или строительство жилых помещений</t>
  </si>
  <si>
    <t>Реестр источников доходов бюджета МО "Чемальский район на 2026 год и плановый период 2027 и 2028 годов</t>
  </si>
  <si>
    <t>Показатели кассовых поступлений в текущем финансовом году (по состоянию на "01" ноября 2025 года)</t>
  </si>
  <si>
    <t>911 1 16 01050 01 0000 140</t>
  </si>
  <si>
    <t>Министерство юстиции Республики Алтай</t>
  </si>
  <si>
    <t>911 1 16 01060 01 0000 140</t>
  </si>
  <si>
    <t>911 1 16 01070 01 0000 140</t>
  </si>
  <si>
    <t>911 1 16 01130 01 0000 140</t>
  </si>
  <si>
    <t>911 1 16 01140 01 0000 140</t>
  </si>
  <si>
    <t>911 1 16 01150 01 0000 140</t>
  </si>
  <si>
    <t>911 1 16 01170 01 0000 140</t>
  </si>
  <si>
    <t>911 1 16 01190 01 0000 140</t>
  </si>
  <si>
    <t>911 1 16 01200 01 0000 140</t>
  </si>
  <si>
    <t>182 1 01 02021 01 0000 110</t>
  </si>
  <si>
    <t>182 1 01 02150 01 0000 110</t>
  </si>
  <si>
    <t>182 1 01 02210 01 0000 110</t>
  </si>
  <si>
    <t>182 1 01 02220 01 0000 110</t>
  </si>
  <si>
    <t>182 1 01 02230 01 0000 110</t>
  </si>
  <si>
    <t>182 1 116 10129 01 0000 140</t>
  </si>
  <si>
    <t>999 1 11 05325 05 0000 120</t>
  </si>
  <si>
    <t>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</si>
  <si>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999 2 02 25154 02 0000 150</t>
  </si>
  <si>
    <t>Субсидии бюджетам субъектов Российской Федерации на реализацию мероприятий по модернизации коммунальной инфраструктуры (капитального вложения в объекты капитального строительства)</t>
  </si>
  <si>
    <t>997 2 02 40014 05 0000 150</t>
  </si>
  <si>
    <t>Субсидии на софинансирование мероприятий, направленных на обеспечение горячим питанием учащихся 5 - 11 классов муниципальных общеобразовательных организаций в Республике Алтай из малообеспеченных семей</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</si>
  <si>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</si>
  <si>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</si>
  <si>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</si>
  <si>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</si>
  <si>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</si>
  <si>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Государственная поддержка отрасли культуры (поддержка лучшим работникам сельских учреждений культуры)</t>
  </si>
  <si>
    <t>999 2 02 25550 05 0000 150</t>
  </si>
  <si>
    <t>Реализация мероприятий индивидуальных программ социально-экономического развития субъектов Российской Федерации</t>
  </si>
  <si>
    <t>Государственная поддержка отрасли культуры (поддержка лучшим сельским учреждениям культуры)</t>
  </si>
  <si>
    <t>Субсидии на строительство объектов теплоснабжения, водоснабжения, газоснабжения</t>
  </si>
  <si>
    <t>Субвенции на реализацию отдельных государственных полномочий Республики Алтай по компенсации выпадающих доходов теплоснабжающих организаций, в соответствии с Федеральным законом от 27 июня 2010 г. №190-ФЗ "О теплоснабжении"</t>
  </si>
  <si>
    <t>999 2 07 05030 05 0000 150</t>
  </si>
  <si>
    <t>074 2 19 45050 05 0000 150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</si>
  <si>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районов</t>
  </si>
  <si>
    <t>074 2 19 25179 05 0000 150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</si>
  <si>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</si>
  <si>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r>
      <t xml:space="preserve">Руководитель                             </t>
    </r>
    <r>
      <rPr>
        <u/>
        <sz val="11"/>
        <rFont val="Times New Roman"/>
        <family val="1"/>
        <charset val="204"/>
      </rPr>
      <t>начальник финансового отдела</t>
    </r>
    <r>
      <rPr>
        <sz val="11"/>
        <rFont val="Times New Roman"/>
        <family val="1"/>
        <charset val="204"/>
      </rPr>
      <t xml:space="preserve">                                                    ______________________                                                         </t>
    </r>
    <r>
      <rPr>
        <u/>
        <sz val="11"/>
        <rFont val="Times New Roman"/>
        <family val="1"/>
        <charset val="204"/>
      </rPr>
      <t>Л.В. Тоорчукова</t>
    </r>
  </si>
  <si>
    <r>
      <t xml:space="preserve">Исполнитель                                          консультант по доходам                                                  ______________________                                                          </t>
    </r>
    <r>
      <rPr>
        <u/>
        <sz val="11"/>
        <rFont val="Times New Roman"/>
        <family val="1"/>
        <charset val="204"/>
      </rPr>
      <t xml:space="preserve"> К.С. Андреева </t>
    </r>
  </si>
  <si>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</si>
  <si>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</si>
  <si>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</si>
  <si>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</si>
  <si>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Налог на доходы физических лиц в части суммы налога, превышающей 650 тысяч рублей, относящейся к сумме налоговых баз, указанных в пункте 6.1 статьи 210 Налогового кодекса Российской Федерации, превышающей 5 миллионов рублей, за налоговые периоды после 1 января 2025 года</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</si>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</sst>
</file>

<file path=xl/styles.xml><?xml version="1.0" encoding="utf-8"?>
<styleSheet xmlns="http://schemas.openxmlformats.org/spreadsheetml/2006/main">
  <numFmts count="1">
    <numFmt numFmtId="164" formatCode="0.0"/>
  </numFmts>
  <fonts count="8">
    <font>
      <sz val="11"/>
      <color theme="1"/>
      <name val="Calibri"/>
      <family val="2"/>
      <charset val="204"/>
      <scheme val="minor"/>
    </font>
    <font>
      <sz val="11"/>
      <name val="Times New Roman"/>
      <family val="1"/>
      <charset val="204"/>
    </font>
    <font>
      <b/>
      <sz val="11"/>
      <name val="Times New Roman"/>
      <family val="1"/>
      <charset val="204"/>
    </font>
    <font>
      <sz val="12"/>
      <name val="Times New Roman"/>
      <family val="1"/>
      <charset val="204"/>
    </font>
    <font>
      <b/>
      <sz val="14"/>
      <name val="Times New Roman"/>
      <family val="1"/>
      <charset val="204"/>
    </font>
    <font>
      <b/>
      <sz val="12"/>
      <name val="Times New Roman"/>
      <family val="1"/>
      <charset val="204"/>
    </font>
    <font>
      <sz val="11"/>
      <name val="Calibri"/>
      <family val="2"/>
      <charset val="204"/>
      <scheme val="minor"/>
    </font>
    <font>
      <u/>
      <sz val="11"/>
      <name val="Times New Roman"/>
      <family val="1"/>
      <charset val="204"/>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9"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8">
    <xf numFmtId="0" fontId="0" fillId="0" borderId="0" xfId="0"/>
    <xf numFmtId="0" fontId="1" fillId="0" borderId="1" xfId="0" applyFont="1" applyFill="1" applyBorder="1" applyAlignment="1">
      <alignment horizontal="left" vertical="top" wrapText="1"/>
    </xf>
    <xf numFmtId="0" fontId="1" fillId="0" borderId="1" xfId="0" applyFont="1" applyFill="1" applyBorder="1" applyAlignment="1">
      <alignment horizontal="center" vertical="top" wrapText="1"/>
    </xf>
    <xf numFmtId="0" fontId="2" fillId="0" borderId="1" xfId="0" applyFont="1" applyFill="1" applyBorder="1" applyAlignment="1">
      <alignment horizontal="left" vertical="top" wrapText="1"/>
    </xf>
    <xf numFmtId="0" fontId="1" fillId="0" borderId="1" xfId="0" applyNumberFormat="1" applyFont="1" applyFill="1" applyBorder="1" applyAlignment="1">
      <alignment horizontal="left" vertical="top" wrapText="1"/>
    </xf>
    <xf numFmtId="0" fontId="2" fillId="0" borderId="1" xfId="0" applyFont="1" applyFill="1" applyBorder="1" applyAlignment="1">
      <alignment horizontal="center" vertical="center" wrapText="1"/>
    </xf>
    <xf numFmtId="0" fontId="2" fillId="3" borderId="1" xfId="0" applyFont="1" applyFill="1" applyBorder="1" applyAlignment="1">
      <alignment horizontal="left" vertical="top" wrapText="1"/>
    </xf>
    <xf numFmtId="0" fontId="2" fillId="3" borderId="1" xfId="0" applyFont="1" applyFill="1" applyBorder="1" applyAlignment="1">
      <alignment horizontal="center" vertical="top" wrapText="1"/>
    </xf>
    <xf numFmtId="164" fontId="2" fillId="3" borderId="1" xfId="0" applyNumberFormat="1" applyFont="1" applyFill="1" applyBorder="1" applyAlignment="1">
      <alignment horizontal="center" vertical="top" wrapText="1"/>
    </xf>
    <xf numFmtId="164" fontId="1" fillId="0" borderId="1" xfId="0" applyNumberFormat="1" applyFont="1" applyFill="1" applyBorder="1" applyAlignment="1">
      <alignment horizontal="center" vertical="top" wrapText="1"/>
    </xf>
    <xf numFmtId="0" fontId="2" fillId="0" borderId="1" xfId="0" applyFont="1" applyFill="1" applyBorder="1" applyAlignment="1">
      <alignment horizontal="center" vertical="top" wrapText="1"/>
    </xf>
    <xf numFmtId="164" fontId="2" fillId="0" borderId="1" xfId="0" applyNumberFormat="1" applyFont="1" applyFill="1" applyBorder="1" applyAlignment="1">
      <alignment horizontal="center" vertical="top" wrapText="1"/>
    </xf>
    <xf numFmtId="0" fontId="1" fillId="0" borderId="1" xfId="0" applyFont="1" applyFill="1" applyBorder="1" applyAlignment="1">
      <alignment horizontal="left" vertical="center" wrapText="1"/>
    </xf>
    <xf numFmtId="0" fontId="2" fillId="0" borderId="1" xfId="0" applyFont="1" applyFill="1" applyBorder="1" applyAlignment="1">
      <alignment horizontal="left" vertical="top"/>
    </xf>
    <xf numFmtId="0" fontId="2" fillId="0" borderId="1" xfId="0" applyFont="1" applyFill="1" applyBorder="1" applyAlignment="1">
      <alignment vertical="top" wrapText="1"/>
    </xf>
    <xf numFmtId="0" fontId="1" fillId="0" borderId="1" xfId="0" applyFont="1" applyFill="1" applyBorder="1" applyAlignment="1">
      <alignment wrapText="1"/>
    </xf>
    <xf numFmtId="3" fontId="1" fillId="0" borderId="1" xfId="0" applyNumberFormat="1" applyFont="1" applyFill="1" applyBorder="1" applyAlignment="1">
      <alignment horizontal="center" wrapText="1"/>
    </xf>
    <xf numFmtId="0" fontId="1" fillId="0" borderId="1" xfId="0" applyFont="1" applyFill="1" applyBorder="1" applyAlignment="1">
      <alignment vertical="top" wrapText="1"/>
    </xf>
    <xf numFmtId="0" fontId="1" fillId="0" borderId="1" xfId="0" applyFont="1" applyFill="1" applyBorder="1" applyAlignment="1">
      <alignment horizontal="center" wrapText="1"/>
    </xf>
    <xf numFmtId="0" fontId="1" fillId="0" borderId="1" xfId="0" applyFont="1" applyFill="1" applyBorder="1" applyAlignment="1">
      <alignment vertical="center" wrapText="1"/>
    </xf>
    <xf numFmtId="0" fontId="1" fillId="0" borderId="1" xfId="0" applyFont="1" applyFill="1" applyBorder="1" applyAlignment="1">
      <alignment horizontal="center" vertical="center"/>
    </xf>
    <xf numFmtId="0" fontId="2" fillId="0" borderId="1" xfId="0" applyFont="1" applyFill="1" applyBorder="1" applyAlignment="1">
      <alignment vertical="center" wrapText="1"/>
    </xf>
    <xf numFmtId="0" fontId="2" fillId="0" borderId="1" xfId="0" applyFont="1" applyFill="1" applyBorder="1" applyAlignment="1">
      <alignment horizontal="center" vertical="center"/>
    </xf>
    <xf numFmtId="0" fontId="2" fillId="0" borderId="1" xfId="0" applyFont="1" applyFill="1" applyBorder="1" applyAlignment="1">
      <alignment wrapText="1"/>
    </xf>
    <xf numFmtId="0" fontId="1" fillId="2" borderId="1" xfId="0" applyFont="1" applyFill="1" applyBorder="1" applyAlignment="1">
      <alignment horizontal="center" vertical="top" wrapText="1"/>
    </xf>
    <xf numFmtId="0" fontId="1" fillId="0" borderId="1" xfId="0" applyNumberFormat="1" applyFont="1" applyFill="1" applyBorder="1" applyAlignment="1">
      <alignment horizontal="left" vertical="center" wrapText="1"/>
    </xf>
    <xf numFmtId="2" fontId="2" fillId="3" borderId="1" xfId="0" applyNumberFormat="1" applyFont="1" applyFill="1" applyBorder="1" applyAlignment="1">
      <alignment horizontal="center" vertical="top" wrapText="1"/>
    </xf>
    <xf numFmtId="0" fontId="1" fillId="0" borderId="1" xfId="0" applyFont="1" applyFill="1" applyBorder="1" applyAlignment="1">
      <alignment horizontal="left" wrapText="1"/>
    </xf>
    <xf numFmtId="164" fontId="2" fillId="4" borderId="1" xfId="0" applyNumberFormat="1" applyFont="1" applyFill="1" applyBorder="1" applyAlignment="1">
      <alignment horizontal="center" vertical="top" wrapText="1"/>
    </xf>
    <xf numFmtId="3" fontId="1" fillId="0" borderId="1" xfId="0" applyNumberFormat="1" applyFont="1" applyFill="1" applyBorder="1" applyAlignment="1">
      <alignment horizontal="left" vertical="top" wrapText="1"/>
    </xf>
    <xf numFmtId="0" fontId="1" fillId="0" borderId="1" xfId="0" applyFont="1" applyFill="1" applyBorder="1" applyAlignment="1">
      <alignment horizontal="center" vertical="center" wrapText="1"/>
    </xf>
    <xf numFmtId="0" fontId="1" fillId="0" borderId="1" xfId="0" applyNumberFormat="1" applyFont="1" applyFill="1" applyBorder="1" applyAlignment="1">
      <alignment vertical="center" wrapText="1"/>
    </xf>
    <xf numFmtId="0" fontId="1" fillId="0" borderId="1" xfId="0" applyFont="1" applyFill="1" applyBorder="1" applyAlignment="1">
      <alignment horizontal="center" vertical="center" wrapText="1"/>
    </xf>
    <xf numFmtId="0" fontId="1" fillId="0" borderId="0" xfId="0" applyFont="1" applyFill="1"/>
    <xf numFmtId="0" fontId="3" fillId="0" borderId="0" xfId="0" applyFont="1" applyFill="1"/>
    <xf numFmtId="0" fontId="3" fillId="0" borderId="0" xfId="0" applyFont="1" applyFill="1" applyAlignment="1">
      <alignment horizontal="right"/>
    </xf>
    <xf numFmtId="0" fontId="1" fillId="0" borderId="0" xfId="0" applyFont="1" applyFill="1" applyAlignment="1">
      <alignment horizontal="right"/>
    </xf>
    <xf numFmtId="0" fontId="4" fillId="0" borderId="0" xfId="0" applyFont="1" applyFill="1" applyAlignment="1">
      <alignment horizontal="center"/>
    </xf>
    <xf numFmtId="0" fontId="5" fillId="0" borderId="0" xfId="0" applyFont="1" applyFill="1"/>
    <xf numFmtId="0" fontId="1" fillId="4" borderId="1" xfId="0" applyFont="1" applyFill="1" applyBorder="1" applyAlignment="1">
      <alignment horizontal="center" vertical="top" wrapText="1"/>
    </xf>
    <xf numFmtId="0" fontId="2" fillId="4" borderId="1" xfId="0" applyFont="1" applyFill="1" applyBorder="1" applyAlignment="1">
      <alignment horizontal="left" vertical="top" wrapText="1"/>
    </xf>
    <xf numFmtId="0" fontId="2" fillId="4" borderId="1" xfId="0" applyFont="1" applyFill="1" applyBorder="1" applyAlignment="1">
      <alignment horizontal="center" vertical="top" wrapText="1"/>
    </xf>
    <xf numFmtId="0" fontId="1" fillId="4" borderId="0" xfId="0" applyFont="1" applyFill="1"/>
    <xf numFmtId="0" fontId="1" fillId="3" borderId="1" xfId="0" applyFont="1" applyFill="1" applyBorder="1" applyAlignment="1">
      <alignment horizontal="center"/>
    </xf>
    <xf numFmtId="0" fontId="1" fillId="0" borderId="0" xfId="0" applyFont="1" applyFill="1" applyAlignment="1"/>
    <xf numFmtId="0" fontId="1" fillId="3" borderId="1" xfId="0" applyFont="1" applyFill="1" applyBorder="1" applyAlignment="1">
      <alignment horizontal="center" vertical="top" wrapText="1"/>
    </xf>
    <xf numFmtId="0" fontId="1" fillId="3" borderId="0" xfId="0" applyFont="1" applyFill="1"/>
    <xf numFmtId="0" fontId="1" fillId="0" borderId="1" xfId="0" applyFont="1" applyFill="1" applyBorder="1"/>
    <xf numFmtId="0" fontId="1" fillId="0" borderId="1" xfId="0" applyFont="1" applyFill="1" applyBorder="1" applyAlignment="1">
      <alignment vertical="top"/>
    </xf>
    <xf numFmtId="0" fontId="6" fillId="0" borderId="0" xfId="0" applyFont="1" applyAlignment="1">
      <alignment wrapText="1"/>
    </xf>
    <xf numFmtId="0" fontId="1" fillId="2" borderId="0" xfId="0" applyFont="1" applyFill="1"/>
    <xf numFmtId="0" fontId="1" fillId="0" borderId="1" xfId="0" applyFont="1" applyFill="1" applyBorder="1" applyAlignment="1">
      <alignment horizontal="center" vertical="top" wrapText="1"/>
    </xf>
    <xf numFmtId="164" fontId="1" fillId="0" borderId="0" xfId="0" applyNumberFormat="1" applyFont="1" applyFill="1"/>
    <xf numFmtId="0" fontId="1" fillId="0" borderId="0" xfId="0" applyFont="1" applyFill="1" applyAlignment="1">
      <alignment horizontal="left"/>
    </xf>
    <xf numFmtId="2" fontId="1" fillId="0" borderId="1" xfId="0" applyNumberFormat="1" applyFont="1" applyFill="1" applyBorder="1" applyAlignment="1">
      <alignment horizontal="left" vertical="top" wrapText="1"/>
    </xf>
    <xf numFmtId="2" fontId="1" fillId="0" borderId="1" xfId="0" applyNumberFormat="1" applyFont="1" applyFill="1" applyBorder="1" applyAlignment="1">
      <alignment horizontal="center" vertical="top" wrapText="1"/>
    </xf>
    <xf numFmtId="0" fontId="2" fillId="0" borderId="0" xfId="0" applyFont="1" applyFill="1" applyAlignment="1">
      <alignment wrapText="1"/>
    </xf>
    <xf numFmtId="164" fontId="2" fillId="0" borderId="1" xfId="0" applyNumberFormat="1" applyFont="1" applyFill="1" applyBorder="1" applyAlignment="1">
      <alignment vertical="top" wrapText="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pageSetUpPr fitToPage="1"/>
  </sheetPr>
  <dimension ref="A1:I173"/>
  <sheetViews>
    <sheetView tabSelected="1" view="pageBreakPreview" zoomScale="90" zoomScaleSheetLayoutView="90" workbookViewId="0">
      <pane ySplit="9" topLeftCell="A150" activePane="bottomLeft" state="frozen"/>
      <selection pane="bottomLeft" activeCell="B97" sqref="B97"/>
    </sheetView>
  </sheetViews>
  <sheetFormatPr defaultRowHeight="15"/>
  <cols>
    <col min="1" max="1" width="28.42578125" style="33" customWidth="1"/>
    <col min="2" max="2" width="43.28515625" style="33" customWidth="1"/>
    <col min="3" max="3" width="23.7109375" style="33" customWidth="1"/>
    <col min="4" max="4" width="19.42578125" style="33" customWidth="1"/>
    <col min="5" max="5" width="18.42578125" style="33" customWidth="1"/>
    <col min="6" max="6" width="21.42578125" style="33" customWidth="1"/>
    <col min="7" max="7" width="23.7109375" style="33" customWidth="1"/>
    <col min="8" max="8" width="24.140625" style="33" customWidth="1"/>
    <col min="9" max="9" width="17.140625" style="33" customWidth="1"/>
    <col min="10" max="16384" width="9.140625" style="33"/>
  </cols>
  <sheetData>
    <row r="1" spans="1:8" ht="15.75">
      <c r="F1" s="34"/>
      <c r="G1" s="34"/>
      <c r="H1" s="35" t="s">
        <v>12</v>
      </c>
    </row>
    <row r="2" spans="1:8" ht="15.75">
      <c r="F2" s="34"/>
      <c r="G2" s="34" t="s">
        <v>11</v>
      </c>
      <c r="H2" s="35"/>
    </row>
    <row r="3" spans="1:8">
      <c r="H3" s="36"/>
    </row>
    <row r="5" spans="1:8" ht="15" customHeight="1">
      <c r="A5" s="37" t="s">
        <v>237</v>
      </c>
      <c r="B5" s="37"/>
      <c r="C5" s="37"/>
      <c r="D5" s="37"/>
      <c r="E5" s="37"/>
      <c r="F5" s="37"/>
      <c r="G5" s="37"/>
      <c r="H5" s="37"/>
    </row>
    <row r="6" spans="1:8" ht="15.75">
      <c r="B6" s="38"/>
    </row>
    <row r="7" spans="1:8">
      <c r="A7" s="33" t="s">
        <v>0</v>
      </c>
    </row>
    <row r="8" spans="1:8" ht="30.75" customHeight="1">
      <c r="A8" s="32" t="s">
        <v>1</v>
      </c>
      <c r="B8" s="32"/>
      <c r="C8" s="32" t="s">
        <v>8</v>
      </c>
      <c r="D8" s="32" t="s">
        <v>9</v>
      </c>
      <c r="E8" s="32" t="s">
        <v>238</v>
      </c>
      <c r="F8" s="32" t="s">
        <v>10</v>
      </c>
      <c r="G8" s="32"/>
      <c r="H8" s="32"/>
    </row>
    <row r="9" spans="1:8" ht="121.5" customHeight="1">
      <c r="A9" s="30" t="s">
        <v>2</v>
      </c>
      <c r="B9" s="30" t="s">
        <v>3</v>
      </c>
      <c r="C9" s="32"/>
      <c r="D9" s="32"/>
      <c r="E9" s="32"/>
      <c r="F9" s="30" t="s">
        <v>4</v>
      </c>
      <c r="G9" s="30" t="s">
        <v>5</v>
      </c>
      <c r="H9" s="30" t="s">
        <v>6</v>
      </c>
    </row>
    <row r="10" spans="1:8">
      <c r="A10" s="2">
        <v>1</v>
      </c>
      <c r="B10" s="2">
        <v>2</v>
      </c>
      <c r="C10" s="2">
        <v>3</v>
      </c>
      <c r="D10" s="2">
        <v>4</v>
      </c>
      <c r="E10" s="2">
        <v>5</v>
      </c>
      <c r="F10" s="2">
        <v>6</v>
      </c>
      <c r="G10" s="2">
        <v>7</v>
      </c>
      <c r="H10" s="2">
        <v>8</v>
      </c>
    </row>
    <row r="11" spans="1:8" s="42" customFormat="1">
      <c r="A11" s="39"/>
      <c r="B11" s="40" t="s">
        <v>180</v>
      </c>
      <c r="C11" s="39"/>
      <c r="D11" s="28">
        <f>D12+D25+D30+D37+D39+D42+D45+D51+D55+D57+D63</f>
        <v>349460.55999999994</v>
      </c>
      <c r="E11" s="28">
        <f>E12+E25+E30+E37+E39+E42+E45+E51+E55+E57+E63</f>
        <v>279477.58000000007</v>
      </c>
      <c r="F11" s="41">
        <f>F12+F25+F30+F37+F39+F42+F45+F51+F55+F57+F63</f>
        <v>377924.3</v>
      </c>
      <c r="G11" s="28">
        <f>G12+G25+G30+G37+G39+G42+G45+G51+G55+G57+G63</f>
        <v>337102.19999999995</v>
      </c>
      <c r="H11" s="28">
        <f>H12+H25+H30+H37+H39+H42+H45+H51+H55+H57+H63</f>
        <v>358885.19999999995</v>
      </c>
    </row>
    <row r="12" spans="1:8">
      <c r="A12" s="6" t="s">
        <v>59</v>
      </c>
      <c r="B12" s="6" t="s">
        <v>13</v>
      </c>
      <c r="C12" s="6"/>
      <c r="D12" s="8">
        <f>D13+D14+D15+D16+D17+D18+D19+D20+D21+D22+D23+D24</f>
        <v>205444.59999999998</v>
      </c>
      <c r="E12" s="8">
        <f>E13+E14+E15+E16+E17+E18+E19+E20+E21+E22+E23+E24</f>
        <v>171948.20000000004</v>
      </c>
      <c r="F12" s="7">
        <f>F13+F14+F16+F17+F18+F19+F20+F22</f>
        <v>265038.40000000002</v>
      </c>
      <c r="G12" s="8">
        <f>G13+G14+G16+G17+G18+G19+G20+G22</f>
        <v>226311.4</v>
      </c>
      <c r="H12" s="8">
        <f>H13+H14+H16+H17+H18+H19+H20+H22</f>
        <v>248942.59999999998</v>
      </c>
    </row>
    <row r="13" spans="1:8" ht="289.5" customHeight="1">
      <c r="A13" s="1" t="s">
        <v>43</v>
      </c>
      <c r="B13" s="4" t="s">
        <v>261</v>
      </c>
      <c r="C13" s="2" t="s">
        <v>24</v>
      </c>
      <c r="D13" s="2">
        <v>114977.2</v>
      </c>
      <c r="E13" s="2">
        <v>85990.399999999994</v>
      </c>
      <c r="F13" s="2">
        <v>141850.6</v>
      </c>
      <c r="G13" s="9">
        <v>158997.29999999999</v>
      </c>
      <c r="H13" s="2">
        <v>176271.4</v>
      </c>
    </row>
    <row r="14" spans="1:8" ht="211.5" customHeight="1">
      <c r="A14" s="1" t="s">
        <v>44</v>
      </c>
      <c r="B14" s="4" t="s">
        <v>262</v>
      </c>
      <c r="C14" s="2" t="s">
        <v>24</v>
      </c>
      <c r="D14" s="9">
        <v>900</v>
      </c>
      <c r="E14" s="2">
        <v>785</v>
      </c>
      <c r="F14" s="2">
        <v>973.4</v>
      </c>
      <c r="G14" s="2">
        <v>1012.3</v>
      </c>
      <c r="H14" s="2">
        <v>1052.8</v>
      </c>
    </row>
    <row r="15" spans="1:8" ht="198.75" customHeight="1">
      <c r="A15" s="1" t="s">
        <v>249</v>
      </c>
      <c r="B15" s="4" t="s">
        <v>263</v>
      </c>
      <c r="C15" s="2" t="s">
        <v>24</v>
      </c>
      <c r="D15" s="9">
        <v>0</v>
      </c>
      <c r="E15" s="2">
        <v>22.6</v>
      </c>
      <c r="F15" s="2"/>
      <c r="G15" s="24"/>
      <c r="H15" s="24"/>
    </row>
    <row r="16" spans="1:8" ht="198.75" customHeight="1">
      <c r="A16" s="1" t="s">
        <v>45</v>
      </c>
      <c r="B16" s="4" t="s">
        <v>264</v>
      </c>
      <c r="C16" s="2" t="s">
        <v>24</v>
      </c>
      <c r="D16" s="9">
        <v>14479.4</v>
      </c>
      <c r="E16" s="2">
        <v>15589.3</v>
      </c>
      <c r="F16" s="2">
        <v>16120</v>
      </c>
      <c r="G16" s="2">
        <v>16765</v>
      </c>
      <c r="H16" s="2">
        <v>17435.400000000001</v>
      </c>
    </row>
    <row r="17" spans="1:8" ht="126.75" customHeight="1">
      <c r="A17" s="1" t="s">
        <v>71</v>
      </c>
      <c r="B17" s="4" t="s">
        <v>183</v>
      </c>
      <c r="C17" s="2" t="s">
        <v>24</v>
      </c>
      <c r="D17" s="9">
        <v>13.5</v>
      </c>
      <c r="E17" s="2">
        <v>2.6</v>
      </c>
      <c r="F17" s="2">
        <v>14</v>
      </c>
      <c r="G17" s="2">
        <v>14.6</v>
      </c>
      <c r="H17" s="9">
        <v>15.1</v>
      </c>
    </row>
    <row r="18" spans="1:8" ht="409.5" customHeight="1">
      <c r="A18" s="29" t="s">
        <v>115</v>
      </c>
      <c r="B18" s="4" t="s">
        <v>265</v>
      </c>
      <c r="C18" s="2" t="s">
        <v>24</v>
      </c>
      <c r="D18" s="9">
        <v>43620.6</v>
      </c>
      <c r="E18" s="2">
        <v>43672.5</v>
      </c>
      <c r="F18" s="2">
        <v>64905</v>
      </c>
      <c r="G18" s="2">
        <v>3900</v>
      </c>
      <c r="H18" s="2">
        <v>4056.8</v>
      </c>
    </row>
    <row r="19" spans="1:8" ht="154.5" customHeight="1">
      <c r="A19" s="29" t="s">
        <v>184</v>
      </c>
      <c r="B19" s="4" t="s">
        <v>279</v>
      </c>
      <c r="C19" s="2" t="s">
        <v>24</v>
      </c>
      <c r="D19" s="2">
        <v>936</v>
      </c>
      <c r="E19" s="9">
        <v>466.4</v>
      </c>
      <c r="F19" s="24">
        <v>671</v>
      </c>
      <c r="G19" s="24">
        <v>697.6</v>
      </c>
      <c r="H19" s="24">
        <v>725.5</v>
      </c>
    </row>
    <row r="20" spans="1:8" ht="151.5" customHeight="1">
      <c r="A20" s="29" t="s">
        <v>205</v>
      </c>
      <c r="B20" s="4" t="s">
        <v>280</v>
      </c>
      <c r="C20" s="2" t="s">
        <v>24</v>
      </c>
      <c r="D20" s="2">
        <v>500</v>
      </c>
      <c r="E20" s="9">
        <v>323.5</v>
      </c>
      <c r="F20" s="24">
        <v>504.4</v>
      </c>
      <c r="G20" s="24">
        <v>524.6</v>
      </c>
      <c r="H20" s="24">
        <v>545.6</v>
      </c>
    </row>
    <row r="21" spans="1:8" ht="408.75" customHeight="1">
      <c r="A21" s="29" t="s">
        <v>250</v>
      </c>
      <c r="B21" s="4" t="s">
        <v>281</v>
      </c>
      <c r="C21" s="2" t="s">
        <v>24</v>
      </c>
      <c r="D21" s="2">
        <v>0</v>
      </c>
      <c r="E21" s="9">
        <v>3.5</v>
      </c>
      <c r="F21" s="24"/>
      <c r="G21" s="24"/>
      <c r="H21" s="24"/>
    </row>
    <row r="22" spans="1:8" ht="81" customHeight="1">
      <c r="A22" s="29" t="s">
        <v>251</v>
      </c>
      <c r="B22" s="1" t="s">
        <v>282</v>
      </c>
      <c r="C22" s="2" t="s">
        <v>24</v>
      </c>
      <c r="D22" s="2">
        <v>30000</v>
      </c>
      <c r="E22" s="9">
        <v>25091</v>
      </c>
      <c r="F22" s="2">
        <v>40000</v>
      </c>
      <c r="G22" s="2">
        <v>44400</v>
      </c>
      <c r="H22" s="2">
        <v>48840</v>
      </c>
    </row>
    <row r="23" spans="1:8" ht="109.5" customHeight="1">
      <c r="A23" s="29" t="s">
        <v>252</v>
      </c>
      <c r="B23" s="4" t="s">
        <v>283</v>
      </c>
      <c r="C23" s="2" t="s">
        <v>24</v>
      </c>
      <c r="D23" s="2">
        <v>0</v>
      </c>
      <c r="E23" s="9">
        <v>1.2</v>
      </c>
      <c r="F23" s="24"/>
      <c r="G23" s="24"/>
      <c r="H23" s="24"/>
    </row>
    <row r="24" spans="1:8" ht="93.75" customHeight="1">
      <c r="A24" s="29" t="s">
        <v>253</v>
      </c>
      <c r="B24" s="1" t="s">
        <v>284</v>
      </c>
      <c r="C24" s="2" t="s">
        <v>24</v>
      </c>
      <c r="D24" s="2">
        <v>17.899999999999999</v>
      </c>
      <c r="E24" s="9">
        <v>0.2</v>
      </c>
      <c r="F24" s="24"/>
      <c r="G24" s="24"/>
      <c r="H24" s="24"/>
    </row>
    <row r="25" spans="1:8" ht="42.75">
      <c r="A25" s="6" t="s">
        <v>60</v>
      </c>
      <c r="B25" s="6" t="s">
        <v>14</v>
      </c>
      <c r="C25" s="7"/>
      <c r="D25" s="7">
        <f>D26+D27+D28+D29</f>
        <v>7977.5</v>
      </c>
      <c r="E25" s="7">
        <f>E26+E27+E28+E29</f>
        <v>6546.2</v>
      </c>
      <c r="F25" s="7">
        <f>F26+F27+F28+F29</f>
        <v>8585.2000000000007</v>
      </c>
      <c r="G25" s="7">
        <f t="shared" ref="G25:H25" si="0">G26+G27+G28+G29</f>
        <v>8582</v>
      </c>
      <c r="H25" s="7">
        <f t="shared" si="0"/>
        <v>8753</v>
      </c>
    </row>
    <row r="26" spans="1:8" ht="91.5" customHeight="1">
      <c r="A26" s="1" t="s">
        <v>185</v>
      </c>
      <c r="B26" s="1" t="s">
        <v>46</v>
      </c>
      <c r="C26" s="2" t="s">
        <v>58</v>
      </c>
      <c r="D26" s="2">
        <v>3753.5</v>
      </c>
      <c r="E26" s="9">
        <v>3321.2</v>
      </c>
      <c r="F26" s="2">
        <v>4209.2</v>
      </c>
      <c r="G26" s="2">
        <v>4210</v>
      </c>
      <c r="H26" s="2">
        <v>4294</v>
      </c>
    </row>
    <row r="27" spans="1:8" ht="120">
      <c r="A27" s="1" t="s">
        <v>186</v>
      </c>
      <c r="B27" s="1" t="s">
        <v>47</v>
      </c>
      <c r="C27" s="2" t="s">
        <v>58</v>
      </c>
      <c r="D27" s="2">
        <v>24</v>
      </c>
      <c r="E27" s="2">
        <v>19.3</v>
      </c>
      <c r="F27" s="2">
        <v>26</v>
      </c>
      <c r="G27" s="2">
        <v>27</v>
      </c>
      <c r="H27" s="2">
        <v>28</v>
      </c>
    </row>
    <row r="28" spans="1:8" ht="90">
      <c r="A28" s="1" t="s">
        <v>187</v>
      </c>
      <c r="B28" s="1" t="s">
        <v>48</v>
      </c>
      <c r="C28" s="2" t="s">
        <v>58</v>
      </c>
      <c r="D28" s="2">
        <v>4200</v>
      </c>
      <c r="E28" s="2">
        <v>3536.2</v>
      </c>
      <c r="F28" s="2">
        <v>4350</v>
      </c>
      <c r="G28" s="2">
        <v>4345</v>
      </c>
      <c r="H28" s="2">
        <v>4431</v>
      </c>
    </row>
    <row r="29" spans="1:8" ht="90">
      <c r="A29" s="54" t="s">
        <v>188</v>
      </c>
      <c r="B29" s="1" t="s">
        <v>57</v>
      </c>
      <c r="C29" s="2" t="s">
        <v>58</v>
      </c>
      <c r="D29" s="2">
        <v>0</v>
      </c>
      <c r="E29" s="9">
        <v>-330.5</v>
      </c>
      <c r="F29" s="2">
        <v>0</v>
      </c>
      <c r="G29" s="2">
        <v>0</v>
      </c>
      <c r="H29" s="2">
        <v>0</v>
      </c>
    </row>
    <row r="30" spans="1:8">
      <c r="A30" s="6" t="s">
        <v>181</v>
      </c>
      <c r="B30" s="6" t="s">
        <v>146</v>
      </c>
      <c r="C30" s="7"/>
      <c r="D30" s="7">
        <f>D31++D33+D35</f>
        <v>6321.6</v>
      </c>
      <c r="E30" s="8">
        <f>E31++E33+E35</f>
        <v>8323.2000000000007</v>
      </c>
      <c r="F30" s="7">
        <f>F31++F33+F35</f>
        <v>10092.6</v>
      </c>
      <c r="G30" s="7">
        <f>G31++G33+G35</f>
        <v>10496.3</v>
      </c>
      <c r="H30" s="7">
        <f>H31++H33+H35</f>
        <v>10914.2</v>
      </c>
    </row>
    <row r="31" spans="1:8" ht="28.5">
      <c r="A31" s="3" t="s">
        <v>61</v>
      </c>
      <c r="B31" s="3" t="s">
        <v>15</v>
      </c>
      <c r="C31" s="10"/>
      <c r="D31" s="10">
        <f>SUM(D32:D32)</f>
        <v>0</v>
      </c>
      <c r="E31" s="11">
        <f>SUM(E32:E32)</f>
        <v>6.8</v>
      </c>
      <c r="F31" s="10">
        <f>F32</f>
        <v>0</v>
      </c>
      <c r="G31" s="10">
        <f t="shared" ref="G31:H31" si="1">G32</f>
        <v>0</v>
      </c>
      <c r="H31" s="10">
        <f t="shared" si="1"/>
        <v>0</v>
      </c>
    </row>
    <row r="32" spans="1:8" ht="30">
      <c r="A32" s="1" t="s">
        <v>49</v>
      </c>
      <c r="B32" s="1" t="s">
        <v>15</v>
      </c>
      <c r="C32" s="2" t="s">
        <v>24</v>
      </c>
      <c r="D32" s="2">
        <v>0</v>
      </c>
      <c r="E32" s="9">
        <v>6.8</v>
      </c>
      <c r="F32" s="2">
        <v>0</v>
      </c>
      <c r="G32" s="2">
        <v>0</v>
      </c>
      <c r="H32" s="2">
        <v>0</v>
      </c>
    </row>
    <row r="33" spans="1:8">
      <c r="A33" s="3" t="s">
        <v>62</v>
      </c>
      <c r="B33" s="3" t="s">
        <v>16</v>
      </c>
      <c r="C33" s="10"/>
      <c r="D33" s="10">
        <f>D34</f>
        <v>30.5</v>
      </c>
      <c r="E33" s="10">
        <f>E34</f>
        <v>19.399999999999999</v>
      </c>
      <c r="F33" s="10">
        <f>F34</f>
        <v>33.5</v>
      </c>
      <c r="G33" s="10">
        <f t="shared" ref="G33:H33" si="2">G34</f>
        <v>34.799999999999997</v>
      </c>
      <c r="H33" s="10">
        <f t="shared" si="2"/>
        <v>36.200000000000003</v>
      </c>
    </row>
    <row r="34" spans="1:8" ht="30">
      <c r="A34" s="1" t="s">
        <v>72</v>
      </c>
      <c r="B34" s="1" t="s">
        <v>16</v>
      </c>
      <c r="C34" s="2" t="s">
        <v>24</v>
      </c>
      <c r="D34" s="2">
        <v>30.5</v>
      </c>
      <c r="E34" s="2">
        <v>19.399999999999999</v>
      </c>
      <c r="F34" s="2">
        <v>33.5</v>
      </c>
      <c r="G34" s="2">
        <v>34.799999999999997</v>
      </c>
      <c r="H34" s="2">
        <v>36.200000000000003</v>
      </c>
    </row>
    <row r="35" spans="1:8" ht="42.75">
      <c r="A35" s="3" t="s">
        <v>63</v>
      </c>
      <c r="B35" s="3" t="s">
        <v>17</v>
      </c>
      <c r="C35" s="10"/>
      <c r="D35" s="10">
        <f>D36</f>
        <v>6291.1</v>
      </c>
      <c r="E35" s="10">
        <f>E36</f>
        <v>8297</v>
      </c>
      <c r="F35" s="10">
        <f>F36</f>
        <v>10059.1</v>
      </c>
      <c r="G35" s="10">
        <f t="shared" ref="G35:H35" si="3">G36</f>
        <v>10461.5</v>
      </c>
      <c r="H35" s="10">
        <f t="shared" si="3"/>
        <v>10878</v>
      </c>
    </row>
    <row r="36" spans="1:8" ht="60">
      <c r="A36" s="1" t="s">
        <v>51</v>
      </c>
      <c r="B36" s="1" t="s">
        <v>50</v>
      </c>
      <c r="C36" s="2" t="s">
        <v>24</v>
      </c>
      <c r="D36" s="2">
        <v>6291.1</v>
      </c>
      <c r="E36" s="2">
        <v>8297</v>
      </c>
      <c r="F36" s="2">
        <v>10059.1</v>
      </c>
      <c r="G36" s="2">
        <v>10461.5</v>
      </c>
      <c r="H36" s="2">
        <v>10878</v>
      </c>
    </row>
    <row r="37" spans="1:8" ht="23.25" customHeight="1">
      <c r="A37" s="6" t="s">
        <v>64</v>
      </c>
      <c r="B37" s="6" t="s">
        <v>18</v>
      </c>
      <c r="C37" s="7"/>
      <c r="D37" s="7">
        <f>D38</f>
        <v>32067</v>
      </c>
      <c r="E37" s="7">
        <f>E38</f>
        <v>29774.2</v>
      </c>
      <c r="F37" s="7">
        <f>F38</f>
        <v>34792.699999999997</v>
      </c>
      <c r="G37" s="7">
        <f t="shared" ref="G37:H37" si="4">G38</f>
        <v>36184.400000000001</v>
      </c>
      <c r="H37" s="7">
        <f t="shared" si="4"/>
        <v>37631.800000000003</v>
      </c>
    </row>
    <row r="38" spans="1:8" ht="45">
      <c r="A38" s="1" t="s">
        <v>53</v>
      </c>
      <c r="B38" s="1" t="s">
        <v>52</v>
      </c>
      <c r="C38" s="2" t="s">
        <v>24</v>
      </c>
      <c r="D38" s="2">
        <v>32067</v>
      </c>
      <c r="E38" s="2">
        <v>29774.2</v>
      </c>
      <c r="F38" s="2">
        <v>34792.699999999997</v>
      </c>
      <c r="G38" s="2">
        <v>36184.400000000001</v>
      </c>
      <c r="H38" s="2">
        <v>37631.800000000003</v>
      </c>
    </row>
    <row r="39" spans="1:8">
      <c r="A39" s="6" t="s">
        <v>65</v>
      </c>
      <c r="B39" s="6" t="s">
        <v>19</v>
      </c>
      <c r="C39" s="7"/>
      <c r="D39" s="7">
        <f>D40</f>
        <v>5000</v>
      </c>
      <c r="E39" s="7">
        <f>E40+E41</f>
        <v>3445.3</v>
      </c>
      <c r="F39" s="7">
        <f>F40</f>
        <v>3640</v>
      </c>
      <c r="G39" s="7">
        <f t="shared" ref="G39:H39" si="5">G40</f>
        <v>3786</v>
      </c>
      <c r="H39" s="7">
        <f t="shared" si="5"/>
        <v>3937</v>
      </c>
    </row>
    <row r="40" spans="1:8" ht="30">
      <c r="A40" s="1" t="s">
        <v>55</v>
      </c>
      <c r="B40" s="1" t="s">
        <v>54</v>
      </c>
      <c r="C40" s="2" t="s">
        <v>24</v>
      </c>
      <c r="D40" s="2">
        <v>5000</v>
      </c>
      <c r="E40" s="2">
        <v>3445.3</v>
      </c>
      <c r="F40" s="2">
        <v>3640</v>
      </c>
      <c r="G40" s="2">
        <v>3786</v>
      </c>
      <c r="H40" s="2">
        <v>3937</v>
      </c>
    </row>
    <row r="41" spans="1:8" ht="50.25" customHeight="1">
      <c r="A41" s="1" t="s">
        <v>114</v>
      </c>
      <c r="B41" s="1" t="s">
        <v>113</v>
      </c>
      <c r="C41" s="2" t="s">
        <v>24</v>
      </c>
      <c r="D41" s="2">
        <v>0</v>
      </c>
      <c r="E41" s="2">
        <v>0</v>
      </c>
      <c r="F41" s="2">
        <v>0</v>
      </c>
      <c r="G41" s="2">
        <v>0</v>
      </c>
      <c r="H41" s="2">
        <v>0</v>
      </c>
    </row>
    <row r="42" spans="1:8">
      <c r="A42" s="6" t="s">
        <v>66</v>
      </c>
      <c r="B42" s="6" t="s">
        <v>34</v>
      </c>
      <c r="C42" s="7"/>
      <c r="D42" s="7">
        <f>D43+D44</f>
        <v>7205</v>
      </c>
      <c r="E42" s="8">
        <f>E43+E44</f>
        <v>6557.8</v>
      </c>
      <c r="F42" s="7">
        <f>F43+F44</f>
        <v>8164</v>
      </c>
      <c r="G42" s="7">
        <f>G43+G44</f>
        <v>8490</v>
      </c>
      <c r="H42" s="7">
        <f>H43+H44</f>
        <v>8830</v>
      </c>
    </row>
    <row r="43" spans="1:8" ht="45">
      <c r="A43" s="1" t="s">
        <v>21</v>
      </c>
      <c r="B43" s="1" t="s">
        <v>20</v>
      </c>
      <c r="C43" s="2" t="s">
        <v>24</v>
      </c>
      <c r="D43" s="2">
        <v>7200</v>
      </c>
      <c r="E43" s="2">
        <v>6542.2</v>
      </c>
      <c r="F43" s="2">
        <v>8164</v>
      </c>
      <c r="G43" s="2">
        <v>8490</v>
      </c>
      <c r="H43" s="2">
        <v>8830</v>
      </c>
    </row>
    <row r="44" spans="1:8" ht="45">
      <c r="A44" s="1" t="s">
        <v>27</v>
      </c>
      <c r="B44" s="1" t="s">
        <v>26</v>
      </c>
      <c r="C44" s="2" t="s">
        <v>25</v>
      </c>
      <c r="D44" s="2">
        <v>5</v>
      </c>
      <c r="E44" s="2">
        <v>15.6</v>
      </c>
      <c r="F44" s="2">
        <v>0</v>
      </c>
      <c r="G44" s="2">
        <v>0</v>
      </c>
      <c r="H44" s="2">
        <v>0</v>
      </c>
    </row>
    <row r="45" spans="1:8" ht="42.75">
      <c r="A45" s="6" t="s">
        <v>36</v>
      </c>
      <c r="B45" s="6" t="s">
        <v>35</v>
      </c>
      <c r="C45" s="7"/>
      <c r="D45" s="7">
        <f>D46+D47+D50+D49+D48</f>
        <v>67966.539999999994</v>
      </c>
      <c r="E45" s="8">
        <f>E46+E47+E50+E49+E48</f>
        <v>37525.040000000001</v>
      </c>
      <c r="F45" s="7">
        <f>F46+F47+F50+F49</f>
        <v>37797.100000000006</v>
      </c>
      <c r="G45" s="7">
        <f>G46+G47+G50+G49</f>
        <v>35781.299999999996</v>
      </c>
      <c r="H45" s="7">
        <f>H46+H47+H50+H49</f>
        <v>33701.300000000003</v>
      </c>
    </row>
    <row r="46" spans="1:8" ht="127.5" customHeight="1">
      <c r="A46" s="1" t="s">
        <v>39</v>
      </c>
      <c r="B46" s="4" t="s">
        <v>206</v>
      </c>
      <c r="C46" s="2" t="s">
        <v>25</v>
      </c>
      <c r="D46" s="2">
        <v>26650</v>
      </c>
      <c r="E46" s="2">
        <v>16767.5</v>
      </c>
      <c r="F46" s="2">
        <v>18000</v>
      </c>
      <c r="G46" s="2">
        <v>17000</v>
      </c>
      <c r="H46" s="2">
        <v>16000</v>
      </c>
    </row>
    <row r="47" spans="1:8" ht="106.5" customHeight="1">
      <c r="A47" s="1" t="s">
        <v>28</v>
      </c>
      <c r="B47" s="1" t="s">
        <v>207</v>
      </c>
      <c r="C47" s="2" t="s">
        <v>25</v>
      </c>
      <c r="D47" s="2">
        <v>36841.699999999997</v>
      </c>
      <c r="E47" s="2">
        <v>16887.400000000001</v>
      </c>
      <c r="F47" s="2">
        <v>18000</v>
      </c>
      <c r="G47" s="2">
        <v>17000</v>
      </c>
      <c r="H47" s="2">
        <v>16000</v>
      </c>
    </row>
    <row r="48" spans="1:8" ht="122.25" customHeight="1">
      <c r="A48" s="1" t="s">
        <v>255</v>
      </c>
      <c r="B48" s="1" t="s">
        <v>256</v>
      </c>
      <c r="C48" s="2" t="s">
        <v>25</v>
      </c>
      <c r="D48" s="2">
        <v>2409.04</v>
      </c>
      <c r="E48" s="2">
        <v>2409.04</v>
      </c>
      <c r="F48" s="2">
        <v>0</v>
      </c>
      <c r="G48" s="2">
        <v>0</v>
      </c>
      <c r="H48" s="2">
        <v>0</v>
      </c>
    </row>
    <row r="49" spans="1:8" ht="108" customHeight="1">
      <c r="A49" s="1" t="s">
        <v>217</v>
      </c>
      <c r="B49" s="1" t="s">
        <v>224</v>
      </c>
      <c r="C49" s="2" t="s">
        <v>25</v>
      </c>
      <c r="D49" s="2">
        <v>650</v>
      </c>
      <c r="E49" s="2">
        <v>420.1</v>
      </c>
      <c r="F49" s="2">
        <v>741.3</v>
      </c>
      <c r="G49" s="2">
        <v>744.1</v>
      </c>
      <c r="H49" s="2">
        <v>746.9</v>
      </c>
    </row>
    <row r="50" spans="1:8" ht="136.5" customHeight="1">
      <c r="A50" s="1" t="s">
        <v>116</v>
      </c>
      <c r="B50" s="1" t="s">
        <v>117</v>
      </c>
      <c r="C50" s="2" t="s">
        <v>25</v>
      </c>
      <c r="D50" s="2">
        <v>1415.8</v>
      </c>
      <c r="E50" s="9">
        <v>1041</v>
      </c>
      <c r="F50" s="2">
        <v>1055.8</v>
      </c>
      <c r="G50" s="2">
        <v>1037.2</v>
      </c>
      <c r="H50" s="2">
        <v>954.4</v>
      </c>
    </row>
    <row r="51" spans="1:8" ht="28.5">
      <c r="A51" s="6" t="s">
        <v>67</v>
      </c>
      <c r="B51" s="6" t="s">
        <v>22</v>
      </c>
      <c r="C51" s="7"/>
      <c r="D51" s="7">
        <f>D52+D53+D54</f>
        <v>800</v>
      </c>
      <c r="E51" s="7">
        <f>E52+E53+E54</f>
        <v>695.3</v>
      </c>
      <c r="F51" s="7">
        <f>F52+F53+F54</f>
        <v>0</v>
      </c>
      <c r="G51" s="7">
        <f>G52+G53+G54</f>
        <v>0</v>
      </c>
      <c r="H51" s="7">
        <f>H52+H53+H54</f>
        <v>0</v>
      </c>
    </row>
    <row r="52" spans="1:8" ht="45">
      <c r="A52" s="1" t="s">
        <v>56</v>
      </c>
      <c r="B52" s="1" t="s">
        <v>195</v>
      </c>
      <c r="C52" s="2" t="s">
        <v>33</v>
      </c>
      <c r="D52" s="2">
        <v>20</v>
      </c>
      <c r="E52" s="2">
        <v>14.8</v>
      </c>
      <c r="F52" s="2">
        <v>0</v>
      </c>
      <c r="G52" s="2">
        <v>0</v>
      </c>
      <c r="H52" s="2">
        <v>0</v>
      </c>
    </row>
    <row r="53" spans="1:8" ht="45">
      <c r="A53" s="1" t="s">
        <v>68</v>
      </c>
      <c r="B53" s="12" t="s">
        <v>199</v>
      </c>
      <c r="C53" s="2" t="s">
        <v>33</v>
      </c>
      <c r="D53" s="2">
        <v>580</v>
      </c>
      <c r="E53" s="2">
        <v>496.7</v>
      </c>
      <c r="F53" s="2">
        <v>0</v>
      </c>
      <c r="G53" s="2">
        <v>0</v>
      </c>
      <c r="H53" s="2">
        <v>0</v>
      </c>
    </row>
    <row r="54" spans="1:8" ht="45">
      <c r="A54" s="1" t="s">
        <v>118</v>
      </c>
      <c r="B54" s="12" t="s">
        <v>119</v>
      </c>
      <c r="C54" s="2" t="s">
        <v>33</v>
      </c>
      <c r="D54" s="2">
        <v>200</v>
      </c>
      <c r="E54" s="2">
        <v>183.8</v>
      </c>
      <c r="F54" s="2">
        <v>0</v>
      </c>
      <c r="G54" s="2">
        <v>0</v>
      </c>
      <c r="H54" s="2">
        <v>0</v>
      </c>
    </row>
    <row r="55" spans="1:8" ht="33.75" customHeight="1">
      <c r="A55" s="6" t="s">
        <v>122</v>
      </c>
      <c r="B55" s="6" t="s">
        <v>123</v>
      </c>
      <c r="C55" s="43"/>
      <c r="D55" s="7">
        <f>D56</f>
        <v>100</v>
      </c>
      <c r="E55" s="7">
        <f>E56</f>
        <v>116.7</v>
      </c>
      <c r="F55" s="7">
        <f>F56</f>
        <v>0</v>
      </c>
      <c r="G55" s="7">
        <f t="shared" ref="G55:H55" si="6">G56</f>
        <v>0</v>
      </c>
      <c r="H55" s="7">
        <f t="shared" si="6"/>
        <v>0</v>
      </c>
    </row>
    <row r="56" spans="1:8" ht="35.25" customHeight="1">
      <c r="A56" s="1" t="s">
        <v>30</v>
      </c>
      <c r="B56" s="1" t="s">
        <v>29</v>
      </c>
      <c r="C56" s="2" t="s">
        <v>25</v>
      </c>
      <c r="D56" s="2">
        <v>100</v>
      </c>
      <c r="E56" s="2">
        <v>116.7</v>
      </c>
      <c r="F56" s="2">
        <v>0</v>
      </c>
      <c r="G56" s="2">
        <v>0</v>
      </c>
      <c r="H56" s="2">
        <v>0</v>
      </c>
    </row>
    <row r="57" spans="1:8" ht="33.75" customHeight="1">
      <c r="A57" s="6" t="s">
        <v>37</v>
      </c>
      <c r="B57" s="6" t="s">
        <v>40</v>
      </c>
      <c r="C57" s="7"/>
      <c r="D57" s="7">
        <f>D58+D59+D60+D61+D62</f>
        <v>10300</v>
      </c>
      <c r="E57" s="7">
        <f>E58+E59+E60+E61+E62</f>
        <v>9743.4000000000015</v>
      </c>
      <c r="F57" s="7">
        <f>F58+F59+F60+F61+F62</f>
        <v>8390</v>
      </c>
      <c r="G57" s="7">
        <f t="shared" ref="G57:H57" si="7">G58+G59+G60+G61+G62</f>
        <v>6040</v>
      </c>
      <c r="H57" s="7">
        <f t="shared" si="7"/>
        <v>4740</v>
      </c>
    </row>
    <row r="58" spans="1:8" ht="110.25" customHeight="1">
      <c r="A58" s="1" t="s">
        <v>23</v>
      </c>
      <c r="B58" s="4" t="s">
        <v>208</v>
      </c>
      <c r="C58" s="2" t="s">
        <v>25</v>
      </c>
      <c r="D58" s="2">
        <v>0</v>
      </c>
      <c r="E58" s="2">
        <v>0</v>
      </c>
      <c r="F58" s="2">
        <v>0</v>
      </c>
      <c r="G58" s="2">
        <v>0</v>
      </c>
      <c r="H58" s="2">
        <v>0</v>
      </c>
    </row>
    <row r="59" spans="1:8" ht="75">
      <c r="A59" s="1" t="s">
        <v>32</v>
      </c>
      <c r="B59" s="1" t="s">
        <v>31</v>
      </c>
      <c r="C59" s="2" t="s">
        <v>25</v>
      </c>
      <c r="D59" s="2">
        <v>1179.5</v>
      </c>
      <c r="E59" s="9">
        <v>1214.5</v>
      </c>
      <c r="F59" s="2">
        <v>3000</v>
      </c>
      <c r="G59" s="2">
        <v>2800</v>
      </c>
      <c r="H59" s="2">
        <v>2000</v>
      </c>
    </row>
    <row r="60" spans="1:8" ht="75.75" customHeight="1">
      <c r="A60" s="1" t="s">
        <v>38</v>
      </c>
      <c r="B60" s="1" t="s">
        <v>200</v>
      </c>
      <c r="C60" s="2" t="s">
        <v>25</v>
      </c>
      <c r="D60" s="2">
        <v>8600</v>
      </c>
      <c r="E60" s="9">
        <v>7983.7</v>
      </c>
      <c r="F60" s="2">
        <v>5000</v>
      </c>
      <c r="G60" s="2">
        <v>3000</v>
      </c>
      <c r="H60" s="2">
        <v>2500</v>
      </c>
    </row>
    <row r="61" spans="1:8" ht="141" customHeight="1">
      <c r="A61" s="1" t="s">
        <v>120</v>
      </c>
      <c r="B61" s="4" t="s">
        <v>153</v>
      </c>
      <c r="C61" s="2" t="s">
        <v>25</v>
      </c>
      <c r="D61" s="2">
        <v>466.5</v>
      </c>
      <c r="E61" s="9">
        <v>495</v>
      </c>
      <c r="F61" s="2">
        <v>350</v>
      </c>
      <c r="G61" s="2">
        <v>200</v>
      </c>
      <c r="H61" s="2">
        <v>200</v>
      </c>
    </row>
    <row r="62" spans="1:8" ht="95.25" customHeight="1">
      <c r="A62" s="1" t="s">
        <v>121</v>
      </c>
      <c r="B62" s="1" t="s">
        <v>209</v>
      </c>
      <c r="C62" s="2" t="s">
        <v>25</v>
      </c>
      <c r="D62" s="2">
        <v>54</v>
      </c>
      <c r="E62" s="2">
        <v>50.2</v>
      </c>
      <c r="F62" s="2">
        <v>40</v>
      </c>
      <c r="G62" s="2">
        <v>40</v>
      </c>
      <c r="H62" s="2">
        <v>40</v>
      </c>
    </row>
    <row r="63" spans="1:8" ht="24" customHeight="1">
      <c r="A63" s="6" t="s">
        <v>41</v>
      </c>
      <c r="B63" s="6" t="s">
        <v>42</v>
      </c>
      <c r="C63" s="7"/>
      <c r="D63" s="26">
        <f>SUM(D64:D85)</f>
        <v>6278.32</v>
      </c>
      <c r="E63" s="8">
        <f>SUM(E64:E85)</f>
        <v>4802.24</v>
      </c>
      <c r="F63" s="7">
        <f>SUM(F64:F85)</f>
        <v>1424.3</v>
      </c>
      <c r="G63" s="7">
        <f>SUM(G64:G85)</f>
        <v>1430.8</v>
      </c>
      <c r="H63" s="7">
        <f>SUM(H64:H85)</f>
        <v>1435.3</v>
      </c>
    </row>
    <row r="64" spans="1:8" ht="92.25" customHeight="1">
      <c r="A64" s="54" t="s">
        <v>216</v>
      </c>
      <c r="B64" s="4" t="s">
        <v>112</v>
      </c>
      <c r="C64" s="2" t="s">
        <v>94</v>
      </c>
      <c r="D64" s="9">
        <v>40</v>
      </c>
      <c r="E64" s="9">
        <v>0</v>
      </c>
      <c r="F64" s="2">
        <v>40</v>
      </c>
      <c r="G64" s="2">
        <v>40</v>
      </c>
      <c r="H64" s="2">
        <v>40</v>
      </c>
    </row>
    <row r="65" spans="1:8" ht="123.75" customHeight="1">
      <c r="A65" s="54" t="s">
        <v>197</v>
      </c>
      <c r="B65" s="4" t="s">
        <v>211</v>
      </c>
      <c r="C65" s="2" t="s">
        <v>94</v>
      </c>
      <c r="D65" s="9">
        <v>15</v>
      </c>
      <c r="E65" s="9">
        <v>15</v>
      </c>
      <c r="F65" s="2">
        <v>15</v>
      </c>
      <c r="G65" s="2">
        <v>15</v>
      </c>
      <c r="H65" s="2">
        <v>15</v>
      </c>
    </row>
    <row r="66" spans="1:8" ht="79.5" customHeight="1">
      <c r="A66" s="54" t="s">
        <v>198</v>
      </c>
      <c r="B66" s="1" t="s">
        <v>109</v>
      </c>
      <c r="C66" s="2" t="s">
        <v>94</v>
      </c>
      <c r="D66" s="2">
        <v>20</v>
      </c>
      <c r="E66" s="2">
        <v>20</v>
      </c>
      <c r="F66" s="2">
        <v>20</v>
      </c>
      <c r="G66" s="2">
        <v>20</v>
      </c>
      <c r="H66" s="2">
        <v>20</v>
      </c>
    </row>
    <row r="67" spans="1:8" ht="79.5" customHeight="1">
      <c r="A67" s="54" t="s">
        <v>254</v>
      </c>
      <c r="B67" s="1"/>
      <c r="C67" s="2" t="s">
        <v>24</v>
      </c>
      <c r="D67" s="2">
        <v>0</v>
      </c>
      <c r="E67" s="2">
        <v>1.85</v>
      </c>
      <c r="F67" s="2">
        <v>0</v>
      </c>
      <c r="G67" s="2">
        <v>0</v>
      </c>
      <c r="H67" s="2">
        <v>0</v>
      </c>
    </row>
    <row r="68" spans="1:8" ht="227.25" customHeight="1">
      <c r="A68" s="4" t="s">
        <v>111</v>
      </c>
      <c r="B68" s="4" t="s">
        <v>210</v>
      </c>
      <c r="C68" s="2" t="s">
        <v>154</v>
      </c>
      <c r="D68" s="2">
        <v>1328.35</v>
      </c>
      <c r="E68" s="2">
        <v>261</v>
      </c>
      <c r="F68" s="2">
        <v>1025.5999999999999</v>
      </c>
      <c r="G68" s="2">
        <v>1025.5999999999999</v>
      </c>
      <c r="H68" s="2">
        <v>1025.5999999999999</v>
      </c>
    </row>
    <row r="69" spans="1:8" ht="82.5" customHeight="1">
      <c r="A69" s="4" t="s">
        <v>239</v>
      </c>
      <c r="B69" s="4" t="s">
        <v>155</v>
      </c>
      <c r="C69" s="2" t="s">
        <v>240</v>
      </c>
      <c r="D69" s="2">
        <v>0</v>
      </c>
      <c r="E69" s="2">
        <v>10.3</v>
      </c>
      <c r="F69" s="2">
        <v>4.05</v>
      </c>
      <c r="G69" s="2">
        <v>4.05</v>
      </c>
      <c r="H69" s="2">
        <v>4.05</v>
      </c>
    </row>
    <row r="70" spans="1:8" ht="108" customHeight="1">
      <c r="A70" s="4" t="s">
        <v>241</v>
      </c>
      <c r="B70" s="4" t="s">
        <v>156</v>
      </c>
      <c r="C70" s="2" t="s">
        <v>240</v>
      </c>
      <c r="D70" s="2">
        <v>115</v>
      </c>
      <c r="E70" s="2">
        <v>52.54</v>
      </c>
      <c r="F70" s="2">
        <v>43.9</v>
      </c>
      <c r="G70" s="2">
        <v>43.9</v>
      </c>
      <c r="H70" s="2">
        <v>43.9</v>
      </c>
    </row>
    <row r="71" spans="1:8" ht="80.25" customHeight="1">
      <c r="A71" s="54" t="s">
        <v>242</v>
      </c>
      <c r="B71" s="4" t="s">
        <v>112</v>
      </c>
      <c r="C71" s="2" t="s">
        <v>240</v>
      </c>
      <c r="D71" s="2">
        <v>27.2</v>
      </c>
      <c r="E71" s="2">
        <v>18.03</v>
      </c>
      <c r="F71" s="2">
        <v>5.9</v>
      </c>
      <c r="G71" s="2">
        <v>5.9</v>
      </c>
      <c r="H71" s="2">
        <v>5.9</v>
      </c>
    </row>
    <row r="72" spans="1:8" ht="78" customHeight="1">
      <c r="A72" s="1" t="s">
        <v>243</v>
      </c>
      <c r="B72" s="1" t="s">
        <v>106</v>
      </c>
      <c r="C72" s="2" t="s">
        <v>240</v>
      </c>
      <c r="D72" s="2">
        <v>0</v>
      </c>
      <c r="E72" s="2">
        <v>1.5</v>
      </c>
      <c r="F72" s="2">
        <v>1.5</v>
      </c>
      <c r="G72" s="2">
        <v>1.5</v>
      </c>
      <c r="H72" s="2">
        <v>1.5</v>
      </c>
    </row>
    <row r="73" spans="1:8" ht="94.5" customHeight="1">
      <c r="A73" s="54" t="s">
        <v>244</v>
      </c>
      <c r="B73" s="1" t="s">
        <v>107</v>
      </c>
      <c r="C73" s="2" t="s">
        <v>240</v>
      </c>
      <c r="D73" s="2">
        <v>56.5</v>
      </c>
      <c r="E73" s="2">
        <v>12.7</v>
      </c>
      <c r="F73" s="2">
        <v>7.7</v>
      </c>
      <c r="G73" s="2">
        <v>7.7</v>
      </c>
      <c r="H73" s="2">
        <v>7.7</v>
      </c>
    </row>
    <row r="74" spans="1:8" ht="123.75" customHeight="1">
      <c r="A74" s="54" t="s">
        <v>245</v>
      </c>
      <c r="B74" s="4" t="s">
        <v>211</v>
      </c>
      <c r="C74" s="2" t="s">
        <v>240</v>
      </c>
      <c r="D74" s="2">
        <v>40.35</v>
      </c>
      <c r="E74" s="2">
        <v>4.05</v>
      </c>
      <c r="F74" s="2">
        <v>4.8</v>
      </c>
      <c r="G74" s="2">
        <v>4.8</v>
      </c>
      <c r="H74" s="2">
        <v>4.8</v>
      </c>
    </row>
    <row r="75" spans="1:8" ht="90">
      <c r="A75" s="54" t="s">
        <v>246</v>
      </c>
      <c r="B75" s="1" t="s">
        <v>108</v>
      </c>
      <c r="C75" s="2" t="s">
        <v>240</v>
      </c>
      <c r="D75" s="2">
        <v>0</v>
      </c>
      <c r="E75" s="2">
        <v>-11.9</v>
      </c>
      <c r="F75" s="2">
        <v>4.2</v>
      </c>
      <c r="G75" s="2">
        <v>4.2</v>
      </c>
      <c r="H75" s="2">
        <v>4.2</v>
      </c>
    </row>
    <row r="76" spans="1:8" ht="75">
      <c r="A76" s="54" t="s">
        <v>247</v>
      </c>
      <c r="B76" s="1" t="s">
        <v>109</v>
      </c>
      <c r="C76" s="2" t="s">
        <v>240</v>
      </c>
      <c r="D76" s="2">
        <v>85.9</v>
      </c>
      <c r="E76" s="2">
        <v>38.909999999999997</v>
      </c>
      <c r="F76" s="2">
        <v>44.3</v>
      </c>
      <c r="G76" s="2">
        <v>44.3</v>
      </c>
      <c r="H76" s="2">
        <v>44.3</v>
      </c>
    </row>
    <row r="77" spans="1:8" ht="90">
      <c r="A77" s="54" t="s">
        <v>248</v>
      </c>
      <c r="B77" s="1" t="s">
        <v>110</v>
      </c>
      <c r="C77" s="2" t="s">
        <v>240</v>
      </c>
      <c r="D77" s="2">
        <v>238.2</v>
      </c>
      <c r="E77" s="2">
        <v>98.66</v>
      </c>
      <c r="F77" s="2">
        <v>113.85</v>
      </c>
      <c r="G77" s="2">
        <v>113.85</v>
      </c>
      <c r="H77" s="2">
        <v>113.85</v>
      </c>
    </row>
    <row r="78" spans="1:8" ht="78" customHeight="1">
      <c r="A78" s="54" t="s">
        <v>157</v>
      </c>
      <c r="B78" s="1" t="s">
        <v>155</v>
      </c>
      <c r="C78" s="2" t="s">
        <v>158</v>
      </c>
      <c r="D78" s="2">
        <v>11</v>
      </c>
      <c r="E78" s="2">
        <v>2.9</v>
      </c>
      <c r="F78" s="2">
        <v>11</v>
      </c>
      <c r="G78" s="2">
        <v>11.5</v>
      </c>
      <c r="H78" s="2">
        <v>12</v>
      </c>
    </row>
    <row r="79" spans="1:8" ht="75">
      <c r="A79" s="54" t="s">
        <v>159</v>
      </c>
      <c r="B79" s="1" t="s">
        <v>112</v>
      </c>
      <c r="C79" s="2" t="s">
        <v>158</v>
      </c>
      <c r="D79" s="2">
        <v>1</v>
      </c>
      <c r="E79" s="2">
        <v>1</v>
      </c>
      <c r="F79" s="2">
        <v>1</v>
      </c>
      <c r="G79" s="2">
        <v>1</v>
      </c>
      <c r="H79" s="2">
        <v>1</v>
      </c>
    </row>
    <row r="80" spans="1:8" ht="80.25" customHeight="1">
      <c r="A80" s="54" t="s">
        <v>160</v>
      </c>
      <c r="B80" s="1" t="s">
        <v>161</v>
      </c>
      <c r="C80" s="2" t="s">
        <v>158</v>
      </c>
      <c r="D80" s="2">
        <v>15</v>
      </c>
      <c r="E80" s="2">
        <v>2.5</v>
      </c>
      <c r="F80" s="2">
        <v>15</v>
      </c>
      <c r="G80" s="2">
        <v>20</v>
      </c>
      <c r="H80" s="2">
        <v>25</v>
      </c>
    </row>
    <row r="81" spans="1:9" ht="78.75" customHeight="1">
      <c r="A81" s="54" t="s">
        <v>196</v>
      </c>
      <c r="B81" s="4" t="s">
        <v>109</v>
      </c>
      <c r="C81" s="2" t="s">
        <v>158</v>
      </c>
      <c r="D81" s="2">
        <v>1.5</v>
      </c>
      <c r="E81" s="2">
        <v>0</v>
      </c>
      <c r="F81" s="2">
        <v>1.5</v>
      </c>
      <c r="G81" s="2">
        <v>2.5</v>
      </c>
      <c r="H81" s="2">
        <v>1.5</v>
      </c>
    </row>
    <row r="82" spans="1:9" ht="90">
      <c r="A82" s="54" t="s">
        <v>162</v>
      </c>
      <c r="B82" s="4" t="s">
        <v>110</v>
      </c>
      <c r="C82" s="2" t="s">
        <v>158</v>
      </c>
      <c r="D82" s="2">
        <v>2.5</v>
      </c>
      <c r="E82" s="2">
        <v>0.88</v>
      </c>
      <c r="F82" s="2">
        <v>2.5</v>
      </c>
      <c r="G82" s="2">
        <v>2.5</v>
      </c>
      <c r="H82" s="2">
        <v>2.5</v>
      </c>
      <c r="I82" s="44"/>
    </row>
    <row r="83" spans="1:9" ht="45">
      <c r="A83" s="54" t="s">
        <v>163</v>
      </c>
      <c r="B83" s="4" t="s">
        <v>164</v>
      </c>
      <c r="C83" s="2" t="s">
        <v>165</v>
      </c>
      <c r="D83" s="2">
        <v>2.5</v>
      </c>
      <c r="E83" s="2">
        <v>14</v>
      </c>
      <c r="F83" s="2">
        <v>2.5</v>
      </c>
      <c r="G83" s="2">
        <v>2.5</v>
      </c>
      <c r="H83" s="2">
        <v>2.5</v>
      </c>
    </row>
    <row r="84" spans="1:9" ht="90">
      <c r="A84" s="54" t="s">
        <v>166</v>
      </c>
      <c r="B84" s="4" t="s">
        <v>167</v>
      </c>
      <c r="C84" s="2" t="s">
        <v>25</v>
      </c>
      <c r="D84" s="55">
        <v>4218.32</v>
      </c>
      <c r="E84" s="2">
        <v>4198.32</v>
      </c>
      <c r="F84" s="2">
        <v>0</v>
      </c>
      <c r="G84" s="2">
        <v>0</v>
      </c>
      <c r="H84" s="2">
        <v>0</v>
      </c>
    </row>
    <row r="85" spans="1:9" ht="184.5" customHeight="1">
      <c r="A85" s="54" t="s">
        <v>168</v>
      </c>
      <c r="B85" s="4" t="s">
        <v>212</v>
      </c>
      <c r="C85" s="2" t="s">
        <v>169</v>
      </c>
      <c r="D85" s="2">
        <v>60</v>
      </c>
      <c r="E85" s="2">
        <v>60</v>
      </c>
      <c r="F85" s="2">
        <v>60</v>
      </c>
      <c r="G85" s="2">
        <v>60</v>
      </c>
      <c r="H85" s="2">
        <v>60</v>
      </c>
    </row>
    <row r="86" spans="1:9" s="46" customFormat="1" ht="57.75" customHeight="1">
      <c r="A86" s="6" t="s">
        <v>73</v>
      </c>
      <c r="B86" s="6" t="s">
        <v>74</v>
      </c>
      <c r="C86" s="45"/>
      <c r="D86" s="8">
        <f>D87+D90+D119+D141+D148+D152+D156</f>
        <v>756543.4</v>
      </c>
      <c r="E86" s="8">
        <f>E87+E90+E119+E141+E148+E152+E156+E150</f>
        <v>554860.68999999994</v>
      </c>
      <c r="F86" s="8">
        <f>F87+F90+F119+F141+F148+F152+F156</f>
        <v>609462.29999999993</v>
      </c>
      <c r="G86" s="8">
        <f>G87+G90+G119+G141+G148+G152+G156</f>
        <v>369044.39999999997</v>
      </c>
      <c r="H86" s="8">
        <f>H87+H90+H119+H141+H148+H152+H156</f>
        <v>387450.1</v>
      </c>
    </row>
    <row r="87" spans="1:9" ht="57.75" customHeight="1">
      <c r="A87" s="13" t="s">
        <v>81</v>
      </c>
      <c r="B87" s="14" t="s">
        <v>80</v>
      </c>
      <c r="C87" s="2"/>
      <c r="D87" s="10">
        <f>D88+D89</f>
        <v>180998.7</v>
      </c>
      <c r="E87" s="10">
        <f>SUM(E88:E89)</f>
        <v>173831.7</v>
      </c>
      <c r="F87" s="10">
        <f t="shared" ref="F87:H87" si="8">SUM(F88:F89)</f>
        <v>91268</v>
      </c>
      <c r="G87" s="10">
        <f t="shared" si="8"/>
        <v>73014.399999999994</v>
      </c>
      <c r="H87" s="10">
        <f t="shared" si="8"/>
        <v>73014.399999999994</v>
      </c>
    </row>
    <row r="88" spans="1:9" ht="51" customHeight="1">
      <c r="A88" s="1" t="s">
        <v>75</v>
      </c>
      <c r="B88" s="1" t="s">
        <v>225</v>
      </c>
      <c r="C88" s="2" t="s">
        <v>94</v>
      </c>
      <c r="D88" s="2">
        <v>107273.7</v>
      </c>
      <c r="E88" s="2">
        <v>107273.7</v>
      </c>
      <c r="F88" s="2">
        <v>91268</v>
      </c>
      <c r="G88" s="2">
        <v>73014.399999999994</v>
      </c>
      <c r="H88" s="2">
        <v>73014.399999999994</v>
      </c>
    </row>
    <row r="89" spans="1:9" ht="47.25" customHeight="1">
      <c r="A89" s="1" t="s">
        <v>97</v>
      </c>
      <c r="B89" s="15" t="s">
        <v>96</v>
      </c>
      <c r="C89" s="2" t="s">
        <v>94</v>
      </c>
      <c r="D89" s="9">
        <v>73725</v>
      </c>
      <c r="E89" s="9">
        <v>66558</v>
      </c>
      <c r="F89" s="2">
        <v>0</v>
      </c>
      <c r="G89" s="2">
        <v>0</v>
      </c>
      <c r="H89" s="2">
        <v>0</v>
      </c>
    </row>
    <row r="90" spans="1:9" ht="48.75" customHeight="1">
      <c r="A90" s="3" t="s">
        <v>131</v>
      </c>
      <c r="B90" s="14" t="s">
        <v>82</v>
      </c>
      <c r="C90" s="2" t="s">
        <v>94</v>
      </c>
      <c r="D90" s="10">
        <f>SUM(D91:D104)</f>
        <v>218962.30000000002</v>
      </c>
      <c r="E90" s="11">
        <f>SUM(E96:E104)</f>
        <v>93829.8</v>
      </c>
      <c r="F90" s="10">
        <f>SUM(F95:F118)</f>
        <v>199752</v>
      </c>
      <c r="G90" s="10">
        <f>SUM(G95:G118)</f>
        <v>29326.799999999999</v>
      </c>
      <c r="H90" s="11">
        <f>SUM(H96:H117)</f>
        <v>18703.399999999998</v>
      </c>
    </row>
    <row r="91" spans="1:9" hidden="1">
      <c r="A91" s="16"/>
      <c r="B91" s="17"/>
      <c r="C91" s="2"/>
      <c r="D91" s="9"/>
      <c r="E91" s="9"/>
      <c r="F91" s="2"/>
      <c r="G91" s="2"/>
      <c r="H91" s="9"/>
    </row>
    <row r="92" spans="1:9" hidden="1">
      <c r="A92" s="16"/>
      <c r="B92" s="17"/>
      <c r="C92" s="2"/>
      <c r="D92" s="9"/>
      <c r="E92" s="9"/>
      <c r="F92" s="2"/>
      <c r="G92" s="2"/>
      <c r="H92" s="9"/>
    </row>
    <row r="93" spans="1:9" hidden="1">
      <c r="A93" s="18"/>
      <c r="B93" s="17"/>
      <c r="C93" s="2"/>
      <c r="D93" s="2"/>
      <c r="E93" s="2"/>
      <c r="F93" s="2"/>
      <c r="G93" s="2"/>
      <c r="H93" s="9"/>
    </row>
    <row r="94" spans="1:9" hidden="1">
      <c r="A94" s="18"/>
      <c r="B94" s="17"/>
      <c r="C94" s="2"/>
      <c r="D94" s="2"/>
      <c r="E94" s="2"/>
      <c r="F94" s="2"/>
      <c r="G94" s="2"/>
      <c r="H94" s="9"/>
    </row>
    <row r="95" spans="1:9" ht="75">
      <c r="A95" s="27" t="s">
        <v>257</v>
      </c>
      <c r="B95" s="17" t="s">
        <v>258</v>
      </c>
      <c r="C95" s="2" t="s">
        <v>133</v>
      </c>
      <c r="D95" s="2"/>
      <c r="E95" s="2"/>
      <c r="F95" s="2">
        <v>32389.3</v>
      </c>
      <c r="G95" s="2">
        <v>10460.5</v>
      </c>
      <c r="H95" s="9">
        <v>0</v>
      </c>
    </row>
    <row r="96" spans="1:9" ht="84" customHeight="1">
      <c r="A96" s="1" t="s">
        <v>170</v>
      </c>
      <c r="B96" s="1" t="s">
        <v>144</v>
      </c>
      <c r="C96" s="2" t="s">
        <v>132</v>
      </c>
      <c r="D96" s="2">
        <v>11091</v>
      </c>
      <c r="E96" s="2">
        <v>8722.5</v>
      </c>
      <c r="F96" s="2">
        <v>11698.5</v>
      </c>
      <c r="G96" s="2">
        <v>10256.299999999999</v>
      </c>
      <c r="H96" s="2">
        <v>10087</v>
      </c>
    </row>
    <row r="97" spans="1:9" ht="75">
      <c r="A97" s="1" t="s">
        <v>134</v>
      </c>
      <c r="B97" s="1" t="s">
        <v>76</v>
      </c>
      <c r="C97" s="2" t="s">
        <v>135</v>
      </c>
      <c r="D97" s="2">
        <v>674.1</v>
      </c>
      <c r="E97" s="2">
        <v>674.1</v>
      </c>
      <c r="F97" s="2">
        <v>652.4</v>
      </c>
      <c r="G97" s="2">
        <v>657.6</v>
      </c>
      <c r="H97" s="2">
        <v>662.3</v>
      </c>
    </row>
    <row r="98" spans="1:9" ht="45">
      <c r="A98" s="1" t="s">
        <v>136</v>
      </c>
      <c r="B98" s="1" t="s">
        <v>189</v>
      </c>
      <c r="C98" s="2" t="s">
        <v>135</v>
      </c>
      <c r="D98" s="2"/>
      <c r="E98" s="9"/>
      <c r="F98" s="9">
        <v>0</v>
      </c>
      <c r="G98" s="2">
        <v>0</v>
      </c>
      <c r="H98" s="2">
        <v>0</v>
      </c>
    </row>
    <row r="99" spans="1:9" ht="60">
      <c r="A99" s="1" t="s">
        <v>137</v>
      </c>
      <c r="B99" s="1" t="s">
        <v>190</v>
      </c>
      <c r="C99" s="2" t="s">
        <v>135</v>
      </c>
      <c r="D99" s="9">
        <v>60.7</v>
      </c>
      <c r="E99" s="9">
        <v>60.7</v>
      </c>
      <c r="F99" s="2">
        <v>62.6</v>
      </c>
      <c r="G99" s="2">
        <v>64.400000000000006</v>
      </c>
      <c r="H99" s="2">
        <v>66.099999999999994</v>
      </c>
    </row>
    <row r="100" spans="1:9" ht="45">
      <c r="A100" s="1" t="s">
        <v>137</v>
      </c>
      <c r="B100" s="1" t="s">
        <v>269</v>
      </c>
      <c r="C100" s="2" t="s">
        <v>135</v>
      </c>
      <c r="D100" s="9">
        <v>101</v>
      </c>
      <c r="E100" s="9">
        <v>101</v>
      </c>
      <c r="F100" s="2"/>
      <c r="G100" s="2"/>
      <c r="H100" s="2"/>
    </row>
    <row r="101" spans="1:9" ht="45">
      <c r="A101" s="1" t="s">
        <v>137</v>
      </c>
      <c r="B101" s="1" t="s">
        <v>266</v>
      </c>
      <c r="C101" s="2" t="s">
        <v>135</v>
      </c>
      <c r="D101" s="9">
        <v>50.5</v>
      </c>
      <c r="E101" s="9">
        <v>50.5</v>
      </c>
      <c r="F101" s="2"/>
      <c r="G101" s="2"/>
      <c r="H101" s="2"/>
    </row>
    <row r="102" spans="1:9" ht="45">
      <c r="A102" s="1" t="s">
        <v>267</v>
      </c>
      <c r="B102" s="1" t="s">
        <v>268</v>
      </c>
      <c r="C102" s="2" t="s">
        <v>135</v>
      </c>
      <c r="D102" s="9">
        <v>29292.9</v>
      </c>
      <c r="E102" s="9">
        <v>28505.7</v>
      </c>
      <c r="F102" s="2"/>
      <c r="G102" s="2"/>
      <c r="H102" s="2"/>
    </row>
    <row r="103" spans="1:9" ht="82.5" customHeight="1">
      <c r="A103" s="1" t="s">
        <v>213</v>
      </c>
      <c r="B103" s="1" t="s">
        <v>214</v>
      </c>
      <c r="C103" s="2" t="s">
        <v>135</v>
      </c>
      <c r="D103" s="9">
        <v>145813.5</v>
      </c>
      <c r="E103" s="9">
        <v>26700.6</v>
      </c>
      <c r="F103" s="2"/>
      <c r="G103" s="2"/>
      <c r="H103" s="2">
        <v>0</v>
      </c>
    </row>
    <row r="104" spans="1:9" ht="34.5" customHeight="1">
      <c r="A104" s="1" t="s">
        <v>78</v>
      </c>
      <c r="B104" s="1" t="s">
        <v>77</v>
      </c>
      <c r="C104" s="2" t="s">
        <v>94</v>
      </c>
      <c r="D104" s="2">
        <f>SUM(D105:D118)</f>
        <v>31878.6</v>
      </c>
      <c r="E104" s="2">
        <f>SUM(E105:E118)</f>
        <v>29014.7</v>
      </c>
      <c r="F104" s="2"/>
      <c r="G104" s="2"/>
      <c r="H104" s="2"/>
    </row>
    <row r="105" spans="1:9" ht="51" customHeight="1">
      <c r="A105" s="1" t="s">
        <v>143</v>
      </c>
      <c r="B105" s="1" t="s">
        <v>229</v>
      </c>
      <c r="C105" s="2" t="s">
        <v>178</v>
      </c>
      <c r="D105" s="2">
        <v>4067</v>
      </c>
      <c r="E105" s="2">
        <v>4067</v>
      </c>
      <c r="F105" s="2"/>
      <c r="G105" s="2"/>
      <c r="H105" s="2"/>
    </row>
    <row r="106" spans="1:9" ht="67.5" customHeight="1">
      <c r="A106" s="1" t="s">
        <v>142</v>
      </c>
      <c r="B106" s="1" t="s">
        <v>203</v>
      </c>
      <c r="C106" s="2" t="s">
        <v>132</v>
      </c>
      <c r="D106" s="2">
        <v>1161.9000000000001</v>
      </c>
      <c r="E106" s="2">
        <v>1161.9000000000001</v>
      </c>
      <c r="F106" s="2"/>
      <c r="G106" s="2"/>
      <c r="H106" s="2"/>
    </row>
    <row r="107" spans="1:9" ht="75">
      <c r="A107" s="47" t="s">
        <v>142</v>
      </c>
      <c r="B107" s="19" t="s">
        <v>151</v>
      </c>
      <c r="C107" s="2" t="s">
        <v>132</v>
      </c>
      <c r="D107" s="2">
        <v>1738</v>
      </c>
      <c r="E107" s="2">
        <v>1738</v>
      </c>
      <c r="F107" s="2"/>
      <c r="G107" s="2"/>
      <c r="H107" s="2"/>
    </row>
    <row r="108" spans="1:9" ht="90">
      <c r="A108" s="47" t="s">
        <v>142</v>
      </c>
      <c r="B108" s="19" t="s">
        <v>260</v>
      </c>
      <c r="C108" s="2" t="s">
        <v>132</v>
      </c>
      <c r="D108" s="2">
        <v>10794.4</v>
      </c>
      <c r="E108" s="2">
        <v>8450.5</v>
      </c>
      <c r="F108" s="2">
        <v>5467.6</v>
      </c>
      <c r="G108" s="2">
        <v>5467.6</v>
      </c>
      <c r="H108" s="2">
        <v>5467.6</v>
      </c>
    </row>
    <row r="109" spans="1:9" ht="65.25" customHeight="1">
      <c r="A109" s="48" t="s">
        <v>142</v>
      </c>
      <c r="B109" s="1" t="s">
        <v>201</v>
      </c>
      <c r="C109" s="2" t="s">
        <v>132</v>
      </c>
      <c r="D109" s="2">
        <v>2424.3000000000002</v>
      </c>
      <c r="E109" s="2">
        <v>2018.3</v>
      </c>
      <c r="F109" s="2">
        <v>1579.3</v>
      </c>
      <c r="G109" s="2">
        <v>1579.3</v>
      </c>
      <c r="H109" s="2">
        <v>1579.3</v>
      </c>
    </row>
    <row r="110" spans="1:9" ht="107.25" customHeight="1">
      <c r="A110" s="48" t="s">
        <v>142</v>
      </c>
      <c r="B110" s="1" t="s">
        <v>191</v>
      </c>
      <c r="C110" s="2" t="s">
        <v>132</v>
      </c>
      <c r="D110" s="2">
        <v>480.5</v>
      </c>
      <c r="E110" s="2">
        <v>377.2</v>
      </c>
      <c r="F110" s="2">
        <v>776.1</v>
      </c>
      <c r="G110" s="2">
        <v>776.1</v>
      </c>
      <c r="H110" s="2">
        <v>776.1</v>
      </c>
    </row>
    <row r="111" spans="1:9" ht="63" customHeight="1">
      <c r="A111" s="48" t="s">
        <v>143</v>
      </c>
      <c r="B111" s="17" t="s">
        <v>152</v>
      </c>
      <c r="C111" s="2" t="s">
        <v>135</v>
      </c>
      <c r="D111" s="2">
        <v>2836.8</v>
      </c>
      <c r="E111" s="2">
        <v>2836.8</v>
      </c>
      <c r="F111" s="2"/>
      <c r="G111" s="2"/>
      <c r="H111" s="2"/>
      <c r="I111" s="49"/>
    </row>
    <row r="112" spans="1:9" ht="63" customHeight="1">
      <c r="A112" s="48" t="s">
        <v>143</v>
      </c>
      <c r="B112" s="17" t="s">
        <v>266</v>
      </c>
      <c r="C112" s="2" t="s">
        <v>135</v>
      </c>
      <c r="D112" s="2"/>
      <c r="E112" s="2"/>
      <c r="F112" s="2">
        <v>50.5</v>
      </c>
      <c r="G112" s="2"/>
      <c r="H112" s="2"/>
      <c r="I112" s="49"/>
    </row>
    <row r="113" spans="1:9" ht="141.75" customHeight="1">
      <c r="A113" s="1" t="s">
        <v>141</v>
      </c>
      <c r="B113" s="19" t="s">
        <v>79</v>
      </c>
      <c r="C113" s="2" t="s">
        <v>135</v>
      </c>
      <c r="D113" s="2">
        <v>3800</v>
      </c>
      <c r="E113" s="2">
        <v>3800</v>
      </c>
      <c r="F113" s="2"/>
      <c r="G113" s="2">
        <v>0</v>
      </c>
      <c r="H113" s="2">
        <v>0</v>
      </c>
    </row>
    <row r="114" spans="1:9" ht="56.25" customHeight="1">
      <c r="A114" s="1" t="s">
        <v>143</v>
      </c>
      <c r="B114" s="19" t="s">
        <v>270</v>
      </c>
      <c r="C114" s="2" t="s">
        <v>135</v>
      </c>
      <c r="D114" s="2">
        <v>4500</v>
      </c>
      <c r="E114" s="2">
        <v>4500</v>
      </c>
      <c r="F114" s="2"/>
      <c r="G114" s="2"/>
      <c r="H114" s="2"/>
    </row>
    <row r="115" spans="1:9" ht="75">
      <c r="A115" s="48" t="s">
        <v>143</v>
      </c>
      <c r="B115" s="19" t="s">
        <v>95</v>
      </c>
      <c r="C115" s="2" t="s">
        <v>135</v>
      </c>
      <c r="D115" s="2">
        <v>10.7</v>
      </c>
      <c r="E115" s="2"/>
      <c r="F115" s="2">
        <v>10.7</v>
      </c>
      <c r="G115" s="2">
        <v>0</v>
      </c>
      <c r="H115" s="2">
        <v>0</v>
      </c>
    </row>
    <row r="116" spans="1:9" ht="105">
      <c r="A116" s="48" t="s">
        <v>78</v>
      </c>
      <c r="B116" s="19" t="s">
        <v>171</v>
      </c>
      <c r="C116" s="2" t="s">
        <v>94</v>
      </c>
      <c r="D116" s="2">
        <v>24.8</v>
      </c>
      <c r="E116" s="2">
        <v>24.8</v>
      </c>
      <c r="F116" s="2">
        <v>24.8</v>
      </c>
      <c r="G116" s="2">
        <v>24.8</v>
      </c>
      <c r="H116" s="2">
        <v>24.8</v>
      </c>
    </row>
    <row r="117" spans="1:9" ht="105">
      <c r="A117" s="48" t="s">
        <v>143</v>
      </c>
      <c r="B117" s="19" t="s">
        <v>215</v>
      </c>
      <c r="C117" s="2" t="s">
        <v>94</v>
      </c>
      <c r="D117" s="2">
        <v>40.200000000000003</v>
      </c>
      <c r="E117" s="2">
        <v>40.200000000000003</v>
      </c>
      <c r="F117" s="2">
        <v>40.200000000000003</v>
      </c>
      <c r="G117" s="2">
        <v>40.200000000000003</v>
      </c>
      <c r="H117" s="2">
        <v>40.200000000000003</v>
      </c>
    </row>
    <row r="118" spans="1:9" ht="60">
      <c r="A118" s="48" t="s">
        <v>143</v>
      </c>
      <c r="B118" s="19" t="s">
        <v>228</v>
      </c>
      <c r="C118" s="2" t="s">
        <v>135</v>
      </c>
      <c r="D118" s="2"/>
      <c r="E118" s="2"/>
      <c r="F118" s="2">
        <v>147000</v>
      </c>
      <c r="G118" s="2"/>
      <c r="H118" s="2">
        <v>0</v>
      </c>
    </row>
    <row r="119" spans="1:9" ht="28.5">
      <c r="A119" s="3" t="s">
        <v>150</v>
      </c>
      <c r="B119" s="3" t="s">
        <v>92</v>
      </c>
      <c r="C119" s="2"/>
      <c r="D119" s="11">
        <f>SUM(D120,D139:D140)</f>
        <v>283146.5</v>
      </c>
      <c r="E119" s="11">
        <f>SUM(E120,E139:E140)</f>
        <v>235168.5</v>
      </c>
      <c r="F119" s="10">
        <f>SUM(F120,F139:F140)</f>
        <v>282806.79999999993</v>
      </c>
      <c r="G119" s="10">
        <f>SUM(G120,G139:G140)</f>
        <v>230153.9</v>
      </c>
      <c r="H119" s="10">
        <f>SUM(H120,H139:H140)</f>
        <v>265505.39999999997</v>
      </c>
    </row>
    <row r="120" spans="1:9" ht="60">
      <c r="A120" s="1" t="s">
        <v>138</v>
      </c>
      <c r="B120" s="1" t="s">
        <v>84</v>
      </c>
      <c r="C120" s="2"/>
      <c r="D120" s="9">
        <f>SUM(D121:D138)</f>
        <v>280554</v>
      </c>
      <c r="E120" s="2">
        <f>SUM(E121:E138)</f>
        <v>233783.6</v>
      </c>
      <c r="F120" s="2">
        <f>SUM(F121:F138)</f>
        <v>279899.79999999993</v>
      </c>
      <c r="G120" s="2">
        <f>SUM(G121:G138)</f>
        <v>227293.8</v>
      </c>
      <c r="H120" s="2">
        <f>SUM(H121:H138)</f>
        <v>262644.89999999997</v>
      </c>
      <c r="I120" s="50"/>
    </row>
    <row r="121" spans="1:9" ht="195">
      <c r="A121" s="1" t="s">
        <v>127</v>
      </c>
      <c r="B121" s="17" t="s">
        <v>218</v>
      </c>
      <c r="C121" s="2" t="s">
        <v>132</v>
      </c>
      <c r="D121" s="9">
        <v>22823.200000000001</v>
      </c>
      <c r="E121" s="2">
        <v>19019.2</v>
      </c>
      <c r="F121" s="2">
        <v>24309.1</v>
      </c>
      <c r="G121" s="2">
        <v>24309.1</v>
      </c>
      <c r="H121" s="2">
        <v>24309.1</v>
      </c>
      <c r="I121" s="50"/>
    </row>
    <row r="122" spans="1:9" ht="195">
      <c r="A122" s="1" t="s">
        <v>127</v>
      </c>
      <c r="B122" s="17" t="s">
        <v>219</v>
      </c>
      <c r="C122" s="2" t="s">
        <v>132</v>
      </c>
      <c r="D122" s="9">
        <v>42215.199999999997</v>
      </c>
      <c r="E122" s="2">
        <v>33697</v>
      </c>
      <c r="F122" s="2">
        <v>42215.199999999997</v>
      </c>
      <c r="G122" s="2">
        <v>42215.199999999997</v>
      </c>
      <c r="H122" s="2">
        <v>42215.199999999997</v>
      </c>
      <c r="I122" s="50"/>
    </row>
    <row r="123" spans="1:9" ht="210">
      <c r="A123" s="1" t="s">
        <v>127</v>
      </c>
      <c r="B123" s="17" t="s">
        <v>220</v>
      </c>
      <c r="C123" s="2" t="s">
        <v>132</v>
      </c>
      <c r="D123" s="9">
        <v>42064.9</v>
      </c>
      <c r="E123" s="2">
        <v>35481.1</v>
      </c>
      <c r="F123" s="2">
        <v>42064.9</v>
      </c>
      <c r="G123" s="2">
        <v>28321.4</v>
      </c>
      <c r="H123" s="2">
        <v>37203.699999999997</v>
      </c>
      <c r="I123" s="50"/>
    </row>
    <row r="124" spans="1:9" ht="210">
      <c r="A124" s="1" t="s">
        <v>127</v>
      </c>
      <c r="B124" s="17" t="s">
        <v>221</v>
      </c>
      <c r="C124" s="2" t="s">
        <v>132</v>
      </c>
      <c r="D124" s="9">
        <v>150069.6</v>
      </c>
      <c r="E124" s="2">
        <v>125853.6</v>
      </c>
      <c r="F124" s="2">
        <v>150069.6</v>
      </c>
      <c r="G124" s="2">
        <v>109116</v>
      </c>
      <c r="H124" s="2">
        <v>135584.79999999999</v>
      </c>
      <c r="I124" s="50"/>
    </row>
    <row r="125" spans="1:9" ht="195">
      <c r="A125" s="1" t="s">
        <v>127</v>
      </c>
      <c r="B125" s="17" t="s">
        <v>222</v>
      </c>
      <c r="C125" s="2" t="s">
        <v>132</v>
      </c>
      <c r="D125" s="9">
        <v>1136.0999999999999</v>
      </c>
      <c r="E125" s="2">
        <v>1076.0999999999999</v>
      </c>
      <c r="F125" s="2">
        <v>1136.0999999999999</v>
      </c>
      <c r="G125" s="2">
        <v>1136.0999999999999</v>
      </c>
      <c r="H125" s="2">
        <v>1136.0999999999999</v>
      </c>
      <c r="I125" s="50"/>
    </row>
    <row r="126" spans="1:9" ht="195">
      <c r="A126" s="1" t="s">
        <v>127</v>
      </c>
      <c r="B126" s="17" t="s">
        <v>223</v>
      </c>
      <c r="C126" s="2" t="s">
        <v>132</v>
      </c>
      <c r="D126" s="9">
        <v>8890</v>
      </c>
      <c r="E126" s="2">
        <v>8350</v>
      </c>
      <c r="F126" s="2">
        <v>8890</v>
      </c>
      <c r="G126" s="2">
        <v>8890</v>
      </c>
      <c r="H126" s="2">
        <v>8890</v>
      </c>
      <c r="I126" s="50"/>
    </row>
    <row r="127" spans="1:9" ht="60">
      <c r="A127" s="1" t="s">
        <v>127</v>
      </c>
      <c r="B127" s="1" t="s">
        <v>89</v>
      </c>
      <c r="C127" s="2" t="s">
        <v>132</v>
      </c>
      <c r="D127" s="2">
        <v>1199.0999999999999</v>
      </c>
      <c r="E127" s="2">
        <v>1199.0999999999999</v>
      </c>
      <c r="F127" s="2">
        <v>1303</v>
      </c>
      <c r="G127" s="2">
        <v>1303</v>
      </c>
      <c r="H127" s="2">
        <v>1303</v>
      </c>
    </row>
    <row r="128" spans="1:9" ht="75">
      <c r="A128" s="1" t="s">
        <v>126</v>
      </c>
      <c r="B128" s="17" t="s">
        <v>85</v>
      </c>
      <c r="C128" s="2" t="s">
        <v>25</v>
      </c>
      <c r="D128" s="2">
        <v>2170.4</v>
      </c>
      <c r="E128" s="2">
        <v>1880.1</v>
      </c>
      <c r="F128" s="2">
        <v>2598.5</v>
      </c>
      <c r="G128" s="2">
        <v>2598.5</v>
      </c>
      <c r="H128" s="2">
        <v>2598.5</v>
      </c>
    </row>
    <row r="129" spans="1:8" ht="90">
      <c r="A129" s="1" t="s">
        <v>126</v>
      </c>
      <c r="B129" s="17" t="s">
        <v>192</v>
      </c>
      <c r="C129" s="2" t="s">
        <v>25</v>
      </c>
      <c r="D129" s="2">
        <v>294.89999999999998</v>
      </c>
      <c r="E129" s="2">
        <v>294.89999999999998</v>
      </c>
      <c r="F129" s="2">
        <v>308.7</v>
      </c>
      <c r="G129" s="2">
        <v>308.7</v>
      </c>
      <c r="H129" s="2">
        <v>308.7</v>
      </c>
    </row>
    <row r="130" spans="1:8" ht="126" customHeight="1">
      <c r="A130" s="1" t="s">
        <v>126</v>
      </c>
      <c r="B130" s="17" t="s">
        <v>145</v>
      </c>
      <c r="C130" s="2" t="s">
        <v>25</v>
      </c>
      <c r="D130" s="9">
        <v>1592.8</v>
      </c>
      <c r="E130" s="9">
        <v>1106.4000000000001</v>
      </c>
      <c r="F130" s="2">
        <v>1694.1</v>
      </c>
      <c r="G130" s="2">
        <v>1694.1</v>
      </c>
      <c r="H130" s="2">
        <v>1694.1</v>
      </c>
    </row>
    <row r="131" spans="1:8" ht="60">
      <c r="A131" s="1" t="s">
        <v>126</v>
      </c>
      <c r="B131" s="1" t="s">
        <v>86</v>
      </c>
      <c r="C131" s="2" t="s">
        <v>25</v>
      </c>
      <c r="D131" s="2">
        <v>86.1</v>
      </c>
      <c r="E131" s="2">
        <v>86.1</v>
      </c>
      <c r="F131" s="2">
        <v>99.3</v>
      </c>
      <c r="G131" s="2">
        <v>99.3</v>
      </c>
      <c r="H131" s="2">
        <v>99.3</v>
      </c>
    </row>
    <row r="132" spans="1:8" ht="92.25" customHeight="1">
      <c r="A132" s="1" t="s">
        <v>126</v>
      </c>
      <c r="B132" s="1" t="s">
        <v>87</v>
      </c>
      <c r="C132" s="2" t="s">
        <v>25</v>
      </c>
      <c r="D132" s="2">
        <v>294.7</v>
      </c>
      <c r="E132" s="2">
        <v>294.7</v>
      </c>
      <c r="F132" s="2">
        <v>355.6</v>
      </c>
      <c r="G132" s="2">
        <v>355.6</v>
      </c>
      <c r="H132" s="2">
        <v>355.6</v>
      </c>
    </row>
    <row r="133" spans="1:8" ht="105.75" customHeight="1">
      <c r="A133" s="1" t="s">
        <v>126</v>
      </c>
      <c r="B133" s="1" t="s">
        <v>202</v>
      </c>
      <c r="C133" s="2" t="s">
        <v>25</v>
      </c>
      <c r="D133" s="2">
        <v>132.19999999999999</v>
      </c>
      <c r="E133" s="9">
        <v>111.4</v>
      </c>
      <c r="F133" s="2">
        <v>145.1</v>
      </c>
      <c r="G133" s="2">
        <v>145.1</v>
      </c>
      <c r="H133" s="2">
        <v>145.1</v>
      </c>
    </row>
    <row r="134" spans="1:8" ht="95.25" customHeight="1">
      <c r="A134" s="1" t="s">
        <v>126</v>
      </c>
      <c r="B134" s="1" t="s">
        <v>271</v>
      </c>
      <c r="C134" s="2" t="s">
        <v>25</v>
      </c>
      <c r="D134" s="2">
        <v>920.4</v>
      </c>
      <c r="E134" s="9"/>
      <c r="F134" s="2"/>
      <c r="G134" s="2"/>
      <c r="H134" s="2"/>
    </row>
    <row r="135" spans="1:8" ht="135.75" customHeight="1">
      <c r="A135" s="1" t="s">
        <v>126</v>
      </c>
      <c r="B135" s="1" t="s">
        <v>235</v>
      </c>
      <c r="C135" s="2" t="s">
        <v>25</v>
      </c>
      <c r="D135" s="2">
        <v>2249.6</v>
      </c>
      <c r="E135" s="2">
        <v>1639</v>
      </c>
      <c r="F135" s="2">
        <v>4606.2</v>
      </c>
      <c r="G135" s="2">
        <v>6706.8</v>
      </c>
      <c r="H135" s="2">
        <v>6706.8</v>
      </c>
    </row>
    <row r="136" spans="1:8" ht="153" customHeight="1">
      <c r="A136" s="1" t="s">
        <v>126</v>
      </c>
      <c r="B136" s="17" t="s">
        <v>147</v>
      </c>
      <c r="C136" s="2" t="s">
        <v>25</v>
      </c>
      <c r="D136" s="2">
        <v>94.8</v>
      </c>
      <c r="E136" s="2">
        <v>94.8</v>
      </c>
      <c r="F136" s="2">
        <v>104.3</v>
      </c>
      <c r="G136" s="2">
        <v>94.8</v>
      </c>
      <c r="H136" s="2">
        <v>94.8</v>
      </c>
    </row>
    <row r="137" spans="1:8" ht="96" customHeight="1">
      <c r="A137" s="1" t="s">
        <v>126</v>
      </c>
      <c r="B137" s="1" t="s">
        <v>236</v>
      </c>
      <c r="C137" s="2" t="s">
        <v>25</v>
      </c>
      <c r="D137" s="2">
        <v>0.1</v>
      </c>
      <c r="E137" s="2">
        <v>0.1</v>
      </c>
      <c r="F137" s="2">
        <v>0.1</v>
      </c>
      <c r="G137" s="2">
        <v>0.1</v>
      </c>
      <c r="H137" s="2">
        <v>0.1</v>
      </c>
    </row>
    <row r="138" spans="1:8" ht="94.5" customHeight="1">
      <c r="A138" s="1" t="s">
        <v>83</v>
      </c>
      <c r="B138" s="1" t="s">
        <v>88</v>
      </c>
      <c r="C138" s="2" t="s">
        <v>94</v>
      </c>
      <c r="D138" s="2">
        <v>4319.8999999999996</v>
      </c>
      <c r="E138" s="2">
        <v>3600</v>
      </c>
      <c r="F138" s="2"/>
      <c r="G138" s="2"/>
      <c r="H138" s="2"/>
    </row>
    <row r="139" spans="1:8" ht="76.5" customHeight="1">
      <c r="A139" s="1" t="s">
        <v>128</v>
      </c>
      <c r="B139" s="1" t="s">
        <v>90</v>
      </c>
      <c r="C139" s="2" t="s">
        <v>133</v>
      </c>
      <c r="D139" s="2">
        <v>4.9000000000000004</v>
      </c>
      <c r="E139" s="2">
        <v>4.9000000000000004</v>
      </c>
      <c r="F139" s="2">
        <v>51</v>
      </c>
      <c r="G139" s="2">
        <v>4.0999999999999996</v>
      </c>
      <c r="H139" s="2">
        <v>4.5</v>
      </c>
    </row>
    <row r="140" spans="1:8" ht="105">
      <c r="A140" s="20" t="s">
        <v>149</v>
      </c>
      <c r="B140" s="17" t="s">
        <v>148</v>
      </c>
      <c r="C140" s="2" t="s">
        <v>132</v>
      </c>
      <c r="D140" s="2">
        <v>2587.6</v>
      </c>
      <c r="E140" s="2">
        <v>1380</v>
      </c>
      <c r="F140" s="2">
        <v>2856</v>
      </c>
      <c r="G140" s="2">
        <v>2856</v>
      </c>
      <c r="H140" s="2">
        <v>2856</v>
      </c>
    </row>
    <row r="141" spans="1:8">
      <c r="A141" s="3" t="s">
        <v>139</v>
      </c>
      <c r="B141" s="3" t="s">
        <v>93</v>
      </c>
      <c r="C141" s="2"/>
      <c r="D141" s="10">
        <f>SUM(D142:D147)</f>
        <v>36161.9</v>
      </c>
      <c r="E141" s="10">
        <f>SUM(E142:E147)</f>
        <v>30894.2</v>
      </c>
      <c r="F141" s="10">
        <f>SUM(F142:F147)</f>
        <v>35635.5</v>
      </c>
      <c r="G141" s="10">
        <f>SUM(G142:G147)</f>
        <v>36549.300000000003</v>
      </c>
      <c r="H141" s="11">
        <f>SUM(H142:H147)</f>
        <v>30226.899999999998</v>
      </c>
    </row>
    <row r="142" spans="1:8" ht="91.5" customHeight="1">
      <c r="A142" s="1" t="s">
        <v>226</v>
      </c>
      <c r="B142" s="1" t="s">
        <v>91</v>
      </c>
      <c r="C142" s="2" t="s">
        <v>94</v>
      </c>
      <c r="D142" s="2">
        <v>0.6</v>
      </c>
      <c r="E142" s="2">
        <v>0.3</v>
      </c>
      <c r="F142" s="2">
        <v>0.6</v>
      </c>
      <c r="G142" s="2">
        <v>0</v>
      </c>
      <c r="H142" s="9">
        <v>0</v>
      </c>
    </row>
    <row r="143" spans="1:8" ht="91.5" customHeight="1">
      <c r="A143" s="1" t="s">
        <v>259</v>
      </c>
      <c r="B143" s="1" t="s">
        <v>91</v>
      </c>
      <c r="C143" s="2" t="s">
        <v>169</v>
      </c>
      <c r="D143" s="2">
        <v>0.7</v>
      </c>
      <c r="E143" s="2">
        <v>0.7</v>
      </c>
      <c r="F143" s="2">
        <v>0.7</v>
      </c>
      <c r="G143" s="2">
        <v>0.7</v>
      </c>
      <c r="H143" s="9">
        <v>0</v>
      </c>
    </row>
    <row r="144" spans="1:8" ht="92.25" customHeight="1">
      <c r="A144" s="1" t="s">
        <v>129</v>
      </c>
      <c r="B144" s="1" t="s">
        <v>91</v>
      </c>
      <c r="C144" s="2" t="s">
        <v>133</v>
      </c>
      <c r="D144" s="2">
        <v>6357.7</v>
      </c>
      <c r="E144" s="2">
        <v>5946.6</v>
      </c>
      <c r="F144" s="2">
        <v>6349.7</v>
      </c>
      <c r="G144" s="2">
        <v>6346.7</v>
      </c>
      <c r="H144" s="2">
        <v>0</v>
      </c>
    </row>
    <row r="145" spans="1:8" ht="211.5" customHeight="1">
      <c r="A145" s="1" t="s">
        <v>227</v>
      </c>
      <c r="B145" s="1" t="s">
        <v>230</v>
      </c>
      <c r="C145" s="2" t="s">
        <v>132</v>
      </c>
      <c r="D145" s="2">
        <v>639.79999999999995</v>
      </c>
      <c r="E145" s="2">
        <v>530.4</v>
      </c>
      <c r="F145" s="2">
        <v>771.3</v>
      </c>
      <c r="G145" s="2">
        <v>1825.8</v>
      </c>
      <c r="H145" s="2">
        <v>1849.3</v>
      </c>
    </row>
    <row r="146" spans="1:8" ht="111.75" customHeight="1">
      <c r="A146" s="1" t="s">
        <v>193</v>
      </c>
      <c r="B146" s="1" t="s">
        <v>194</v>
      </c>
      <c r="C146" s="2" t="s">
        <v>132</v>
      </c>
      <c r="D146" s="2">
        <v>1093</v>
      </c>
      <c r="E146" s="2">
        <v>939.7</v>
      </c>
      <c r="F146" s="2">
        <v>1289.9000000000001</v>
      </c>
      <c r="G146" s="9">
        <v>1042.0999999999999</v>
      </c>
      <c r="H146" s="2">
        <v>1041.5</v>
      </c>
    </row>
    <row r="147" spans="1:8" ht="168.75" customHeight="1">
      <c r="A147" s="1" t="s">
        <v>130</v>
      </c>
      <c r="B147" s="4" t="s">
        <v>204</v>
      </c>
      <c r="C147" s="2" t="s">
        <v>132</v>
      </c>
      <c r="D147" s="9">
        <v>28070.1</v>
      </c>
      <c r="E147" s="2">
        <v>23476.5</v>
      </c>
      <c r="F147" s="2">
        <v>27223.3</v>
      </c>
      <c r="G147" s="2">
        <v>27334</v>
      </c>
      <c r="H147" s="2">
        <v>27336.1</v>
      </c>
    </row>
    <row r="148" spans="1:8">
      <c r="A148" s="5" t="s">
        <v>140</v>
      </c>
      <c r="B148" s="21" t="s">
        <v>99</v>
      </c>
      <c r="C148" s="2"/>
      <c r="D148" s="10">
        <f>D149</f>
        <v>33240.9</v>
      </c>
      <c r="E148" s="10">
        <f>E149</f>
        <v>17240.900000000001</v>
      </c>
      <c r="F148" s="10">
        <f>F149</f>
        <v>0</v>
      </c>
      <c r="G148" s="10">
        <f>G149</f>
        <v>0</v>
      </c>
      <c r="H148" s="10">
        <f>H149</f>
        <v>0</v>
      </c>
    </row>
    <row r="149" spans="1:8" ht="30">
      <c r="A149" s="30" t="s">
        <v>272</v>
      </c>
      <c r="B149" s="12" t="s">
        <v>100</v>
      </c>
      <c r="C149" s="2" t="s">
        <v>178</v>
      </c>
      <c r="D149" s="2">
        <v>33240.9</v>
      </c>
      <c r="E149" s="2">
        <v>17240.900000000001</v>
      </c>
      <c r="F149" s="2"/>
      <c r="G149" s="2">
        <v>0</v>
      </c>
      <c r="H149" s="2">
        <v>0</v>
      </c>
    </row>
    <row r="150" spans="1:8" ht="111.75" customHeight="1">
      <c r="A150" s="5" t="s">
        <v>231</v>
      </c>
      <c r="B150" s="56" t="s">
        <v>234</v>
      </c>
      <c r="C150" s="10"/>
      <c r="D150" s="10"/>
      <c r="E150" s="10">
        <f>E151</f>
        <v>-137.5</v>
      </c>
      <c r="F150" s="10"/>
      <c r="G150" s="10"/>
      <c r="H150" s="10"/>
    </row>
    <row r="151" spans="1:8" ht="127.5" customHeight="1">
      <c r="A151" s="30" t="s">
        <v>232</v>
      </c>
      <c r="B151" s="25" t="s">
        <v>233</v>
      </c>
      <c r="C151" s="2" t="s">
        <v>94</v>
      </c>
      <c r="D151" s="2"/>
      <c r="E151" s="2">
        <v>-137.5</v>
      </c>
      <c r="F151" s="2"/>
      <c r="G151" s="2"/>
      <c r="H151" s="2"/>
    </row>
    <row r="152" spans="1:8" ht="57" customHeight="1">
      <c r="A152" s="22" t="s">
        <v>104</v>
      </c>
      <c r="B152" s="23" t="s">
        <v>101</v>
      </c>
      <c r="C152" s="2" t="s">
        <v>94</v>
      </c>
      <c r="D152" s="11">
        <f>SUM(D153:D155)</f>
        <v>4777.5</v>
      </c>
      <c r="E152" s="11">
        <f>SUM(E153:E155)</f>
        <v>4777.5</v>
      </c>
      <c r="F152" s="10">
        <f>SUM(F153:F154)</f>
        <v>0</v>
      </c>
      <c r="G152" s="10">
        <f>SUM(G153:G154)</f>
        <v>0</v>
      </c>
      <c r="H152" s="10">
        <f>SUM(H153:H154)</f>
        <v>0</v>
      </c>
    </row>
    <row r="153" spans="1:8" ht="45">
      <c r="A153" s="20" t="s">
        <v>177</v>
      </c>
      <c r="B153" s="15" t="s">
        <v>102</v>
      </c>
      <c r="C153" s="2" t="s">
        <v>178</v>
      </c>
      <c r="D153" s="9">
        <v>12.8</v>
      </c>
      <c r="E153" s="9">
        <v>12.8</v>
      </c>
      <c r="F153" s="2"/>
      <c r="G153" s="2"/>
      <c r="H153" s="2"/>
    </row>
    <row r="154" spans="1:8" ht="75">
      <c r="A154" s="20" t="s">
        <v>105</v>
      </c>
      <c r="B154" s="15" t="s">
        <v>103</v>
      </c>
      <c r="C154" s="2" t="s">
        <v>94</v>
      </c>
      <c r="D154" s="2">
        <v>3507.8</v>
      </c>
      <c r="E154" s="2">
        <v>3507.8</v>
      </c>
      <c r="F154" s="2"/>
      <c r="G154" s="2"/>
      <c r="H154" s="2"/>
    </row>
    <row r="155" spans="1:8" ht="45">
      <c r="A155" s="20" t="s">
        <v>172</v>
      </c>
      <c r="B155" s="15" t="s">
        <v>102</v>
      </c>
      <c r="C155" s="2" t="s">
        <v>132</v>
      </c>
      <c r="D155" s="2">
        <v>1256.9000000000001</v>
      </c>
      <c r="E155" s="2">
        <v>1256.9000000000001</v>
      </c>
      <c r="F155" s="2"/>
      <c r="G155" s="2"/>
      <c r="H155" s="2"/>
    </row>
    <row r="156" spans="1:8" ht="57">
      <c r="A156" s="22" t="s">
        <v>173</v>
      </c>
      <c r="B156" s="21" t="s">
        <v>98</v>
      </c>
      <c r="C156" s="2" t="s">
        <v>94</v>
      </c>
      <c r="D156" s="10">
        <f>SUM(D157:D163)</f>
        <v>-744.4</v>
      </c>
      <c r="E156" s="10">
        <f>SUM(E157:E163)</f>
        <v>-744.41</v>
      </c>
      <c r="F156" s="10">
        <f t="shared" ref="F156:H156" si="9">F163</f>
        <v>0</v>
      </c>
      <c r="G156" s="10">
        <f t="shared" si="9"/>
        <v>0</v>
      </c>
      <c r="H156" s="10">
        <f t="shared" si="9"/>
        <v>0</v>
      </c>
    </row>
    <row r="157" spans="1:8" ht="90">
      <c r="A157" s="20" t="s">
        <v>174</v>
      </c>
      <c r="B157" s="19" t="s">
        <v>124</v>
      </c>
      <c r="C157" s="2" t="s">
        <v>132</v>
      </c>
      <c r="D157" s="2">
        <v>-544.29999999999995</v>
      </c>
      <c r="E157" s="2">
        <v>-544.29999999999995</v>
      </c>
      <c r="F157" s="10"/>
      <c r="G157" s="10"/>
      <c r="H157" s="10"/>
    </row>
    <row r="158" spans="1:8" ht="111" customHeight="1">
      <c r="A158" s="20" t="s">
        <v>275</v>
      </c>
      <c r="B158" s="19" t="s">
        <v>276</v>
      </c>
      <c r="C158" s="2" t="s">
        <v>132</v>
      </c>
      <c r="D158" s="2">
        <v>-82.8</v>
      </c>
      <c r="E158" s="2">
        <v>-82.8</v>
      </c>
      <c r="F158" s="10"/>
      <c r="G158" s="10"/>
      <c r="H158" s="10"/>
    </row>
    <row r="159" spans="1:8" ht="234.75" customHeight="1">
      <c r="A159" s="20" t="s">
        <v>273</v>
      </c>
      <c r="B159" s="31" t="s">
        <v>274</v>
      </c>
      <c r="C159" s="2" t="s">
        <v>132</v>
      </c>
      <c r="D159" s="2"/>
      <c r="E159" s="2">
        <v>-2.2000000000000002</v>
      </c>
      <c r="F159" s="10"/>
      <c r="G159" s="10"/>
      <c r="H159" s="10"/>
    </row>
    <row r="160" spans="1:8" ht="105">
      <c r="A160" s="20" t="s">
        <v>175</v>
      </c>
      <c r="B160" s="19" t="s">
        <v>125</v>
      </c>
      <c r="C160" s="2" t="s">
        <v>132</v>
      </c>
      <c r="D160" s="2">
        <v>-110</v>
      </c>
      <c r="E160" s="2">
        <v>-110</v>
      </c>
      <c r="F160" s="10"/>
      <c r="G160" s="10"/>
      <c r="H160" s="10"/>
    </row>
    <row r="161" spans="1:8" ht="225" customHeight="1">
      <c r="A161" s="20" t="s">
        <v>273</v>
      </c>
      <c r="B161" s="31" t="s">
        <v>274</v>
      </c>
      <c r="C161" s="2" t="s">
        <v>132</v>
      </c>
      <c r="D161" s="2">
        <v>-2.2000000000000002</v>
      </c>
      <c r="E161" s="2"/>
      <c r="F161" s="10"/>
      <c r="G161" s="10"/>
      <c r="H161" s="10"/>
    </row>
    <row r="162" spans="1:8" ht="57" customHeight="1">
      <c r="A162" s="30" t="s">
        <v>176</v>
      </c>
      <c r="B162" s="15" t="s">
        <v>182</v>
      </c>
      <c r="C162" s="2" t="s">
        <v>132</v>
      </c>
      <c r="D162" s="2"/>
      <c r="E162" s="2">
        <v>-0.01</v>
      </c>
      <c r="F162" s="10"/>
      <c r="G162" s="10"/>
      <c r="H162" s="10"/>
    </row>
    <row r="163" spans="1:8" ht="58.5" customHeight="1">
      <c r="A163" s="30" t="s">
        <v>179</v>
      </c>
      <c r="B163" s="15" t="s">
        <v>182</v>
      </c>
      <c r="C163" s="2" t="s">
        <v>178</v>
      </c>
      <c r="D163" s="2">
        <v>-5.0999999999999996</v>
      </c>
      <c r="E163" s="2">
        <v>-5.0999999999999996</v>
      </c>
      <c r="F163" s="2"/>
      <c r="G163" s="2"/>
      <c r="H163" s="2"/>
    </row>
    <row r="164" spans="1:8">
      <c r="A164" s="51" t="s">
        <v>7</v>
      </c>
      <c r="B164" s="51"/>
      <c r="C164" s="51"/>
      <c r="D164" s="57">
        <f>D11+D86</f>
        <v>1106003.96</v>
      </c>
      <c r="E164" s="57">
        <f>E11+E86</f>
        <v>834338.27</v>
      </c>
      <c r="F164" s="57">
        <f>F11+F86</f>
        <v>987386.59999999986</v>
      </c>
      <c r="G164" s="57">
        <f>G11+G86</f>
        <v>706146.59999999986</v>
      </c>
      <c r="H164" s="57">
        <f>H11+H86</f>
        <v>746335.29999999993</v>
      </c>
    </row>
    <row r="165" spans="1:8">
      <c r="E165" s="52"/>
    </row>
    <row r="166" spans="1:8" hidden="1">
      <c r="E166" s="52"/>
    </row>
    <row r="168" spans="1:8">
      <c r="A168" s="53" t="s">
        <v>277</v>
      </c>
      <c r="B168" s="53"/>
      <c r="C168" s="53"/>
      <c r="D168" s="53"/>
      <c r="E168" s="53"/>
      <c r="F168" s="53"/>
      <c r="G168" s="53"/>
      <c r="H168" s="53"/>
    </row>
    <row r="169" spans="1:8">
      <c r="A169" s="53" t="s">
        <v>70</v>
      </c>
      <c r="B169" s="53"/>
      <c r="C169" s="53"/>
      <c r="D169" s="53"/>
      <c r="E169" s="53"/>
      <c r="F169" s="53"/>
      <c r="G169" s="53"/>
      <c r="H169" s="53"/>
    </row>
    <row r="170" spans="1:8" hidden="1"/>
    <row r="172" spans="1:8">
      <c r="A172" s="53" t="s">
        <v>278</v>
      </c>
      <c r="B172" s="53"/>
      <c r="C172" s="53"/>
      <c r="D172" s="53"/>
      <c r="E172" s="53"/>
      <c r="F172" s="53"/>
      <c r="G172" s="53"/>
      <c r="H172" s="53"/>
    </row>
    <row r="173" spans="1:8">
      <c r="A173" s="53" t="s">
        <v>69</v>
      </c>
      <c r="B173" s="53"/>
      <c r="C173" s="53"/>
      <c r="D173" s="53"/>
      <c r="E173" s="53"/>
      <c r="F173" s="53"/>
      <c r="G173" s="53"/>
      <c r="H173" s="53"/>
    </row>
  </sheetData>
  <mergeCells count="11">
    <mergeCell ref="A5:H5"/>
    <mergeCell ref="A8:B8"/>
    <mergeCell ref="C8:C9"/>
    <mergeCell ref="D8:D9"/>
    <mergeCell ref="E8:E9"/>
    <mergeCell ref="F8:H8"/>
    <mergeCell ref="A164:C164"/>
    <mergeCell ref="A168:H168"/>
    <mergeCell ref="A169:H169"/>
    <mergeCell ref="A172:H172"/>
    <mergeCell ref="A173:H173"/>
  </mergeCells>
  <pageMargins left="0.70866141732283472" right="0.70866141732283472" top="0.74803149606299213" bottom="0.74803149606299213" header="0.31496062992125984" footer="0.31496062992125984"/>
  <pageSetup paperSize="9" scale="64" fitToHeight="0" orientation="landscape" horizontalDpi="180" verticalDpi="18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pageSetup paperSize="9" orientation="portrait" horizontalDpi="180" verticalDpi="180" r:id="rId1"/>
</worksheet>
</file>

<file path=xl/worksheets/sheet3.xml><?xml version="1.0" encoding="utf-8"?>
<worksheet xmlns="http://schemas.openxmlformats.org/spreadsheetml/2006/main" xmlns:r="http://schemas.openxmlformats.org/officeDocument/2006/relationships">
  <dimension ref="A1"/>
  <sheetViews>
    <sheetView workbookViewId="0">
      <selection activeCell="E31" sqref="E31"/>
    </sheetView>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Реестр</vt:lpstr>
      <vt:lpstr>Лист3</vt:lpstr>
      <vt:lpstr>Лист1</vt:lpstr>
      <vt:lpstr>Реестр!Область_печати</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2025-11-13T05:12:12Z</dcterms:modified>
</cp:coreProperties>
</file>