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95" yWindow="165" windowWidth="27075" windowHeight="11190" tabRatio="599" activeTab="7"/>
  </bookViews>
  <sheets>
    <sheet name="Расчет ФФП" sheetId="1" r:id="rId1"/>
    <sheet name="Расчет К удорожания" sheetId="2" r:id="rId2"/>
    <sheet name="Расчет удельного веса расходов" sheetId="5" r:id="rId3"/>
    <sheet name="Расчет ИБР" sheetId="4" r:id="rId4"/>
    <sheet name="Расчет НП" sheetId="3" r:id="rId5"/>
    <sheet name="Расчет БО" sheetId="6" r:id="rId6"/>
    <sheet name="Расчет Тн" sheetId="7" r:id="rId7"/>
    <sheet name="ДОТАЦИЯ" sheetId="8" r:id="rId8"/>
  </sheets>
  <definedNames>
    <definedName name="_xlnm.Print_Area" localSheetId="5">'Расчет БО'!$A$1:$G$20</definedName>
    <definedName name="_xlnm.Print_Area" localSheetId="4">'Расчет НП'!$A$1:$Z$18</definedName>
    <definedName name="_xlnm.Print_Area" localSheetId="2">'Расчет удельного веса расходов'!$A$1:$R$20</definedName>
    <definedName name="_xlnm.Print_Area" localSheetId="0">'Расчет ФФП'!$A$1:$I$25</definedName>
  </definedNames>
  <calcPr calcId="124519"/>
</workbook>
</file>

<file path=xl/calcChain.xml><?xml version="1.0" encoding="utf-8"?>
<calcChain xmlns="http://schemas.openxmlformats.org/spreadsheetml/2006/main">
  <c r="Z6" i="3"/>
  <c r="Z7"/>
  <c r="Z8"/>
  <c r="Z9"/>
  <c r="Z10"/>
  <c r="Z11"/>
  <c r="Z5"/>
  <c r="Z12" l="1"/>
  <c r="K11" i="8"/>
  <c r="C9" i="1"/>
  <c r="F19" i="5" l="1"/>
  <c r="F18"/>
  <c r="D17"/>
  <c r="F16"/>
  <c r="F15"/>
  <c r="F14"/>
  <c r="F13"/>
  <c r="C12" i="3"/>
  <c r="F17" i="5" l="1"/>
  <c r="Q11" i="8" l="1"/>
  <c r="I5" i="3"/>
  <c r="J5" s="1"/>
  <c r="I11"/>
  <c r="J11" s="1"/>
  <c r="F20" i="5" l="1"/>
  <c r="C20"/>
  <c r="D20"/>
  <c r="E20"/>
  <c r="K12" i="3" l="1"/>
  <c r="O12" l="1"/>
  <c r="I10" l="1"/>
  <c r="J10" s="1"/>
  <c r="I9"/>
  <c r="J9" s="1"/>
  <c r="I8"/>
  <c r="J8" s="1"/>
  <c r="J7"/>
  <c r="I7"/>
  <c r="I6"/>
  <c r="J6" s="1"/>
  <c r="L12" i="2" l="1"/>
  <c r="G11" i="8" l="1"/>
  <c r="F11" l="1"/>
  <c r="U12" i="3" l="1"/>
  <c r="W12" s="1"/>
  <c r="P12"/>
  <c r="L12"/>
  <c r="D12"/>
  <c r="W11" l="1"/>
  <c r="W5"/>
  <c r="Q11"/>
  <c r="Q5"/>
  <c r="M11"/>
  <c r="N11" s="1"/>
  <c r="M5"/>
  <c r="N5" s="1"/>
  <c r="E11"/>
  <c r="F11" s="1"/>
  <c r="T11" s="1"/>
  <c r="E5"/>
  <c r="F5" s="1"/>
  <c r="T5" s="1"/>
  <c r="Q9"/>
  <c r="Q6"/>
  <c r="Q10"/>
  <c r="Q7"/>
  <c r="Q8"/>
  <c r="W10"/>
  <c r="W7"/>
  <c r="W8"/>
  <c r="W9"/>
  <c r="W6"/>
  <c r="M10"/>
  <c r="N10" s="1"/>
  <c r="M7"/>
  <c r="N7" s="1"/>
  <c r="M8"/>
  <c r="N8" s="1"/>
  <c r="M9"/>
  <c r="N9" s="1"/>
  <c r="M6"/>
  <c r="N6" s="1"/>
  <c r="E9"/>
  <c r="F9" s="1"/>
  <c r="E6"/>
  <c r="F6" s="1"/>
  <c r="E10"/>
  <c r="F10" s="1"/>
  <c r="E7"/>
  <c r="F7" s="1"/>
  <c r="E8"/>
  <c r="F8" s="1"/>
  <c r="T8" l="1"/>
  <c r="T7"/>
  <c r="T9"/>
  <c r="T6"/>
  <c r="T10"/>
  <c r="T12" l="1"/>
  <c r="V12" l="1"/>
  <c r="V11"/>
  <c r="V5"/>
  <c r="V8"/>
  <c r="V9"/>
  <c r="V6"/>
  <c r="V10"/>
  <c r="V7"/>
  <c r="Q12" i="2" l="1"/>
  <c r="W12"/>
  <c r="V12"/>
  <c r="P12"/>
  <c r="K12" l="1"/>
  <c r="G12"/>
  <c r="E10" i="4" l="1"/>
  <c r="G6" l="1"/>
  <c r="G3"/>
  <c r="G9"/>
  <c r="G5"/>
  <c r="G8"/>
  <c r="G4"/>
  <c r="G7"/>
  <c r="P11" i="8" l="1"/>
  <c r="O11"/>
  <c r="H6" i="4" l="1"/>
  <c r="H4"/>
  <c r="H7"/>
  <c r="H3"/>
  <c r="H8"/>
  <c r="H5"/>
  <c r="H9"/>
  <c r="E5" i="6" l="1"/>
  <c r="E9"/>
  <c r="E6"/>
  <c r="E10" l="1"/>
  <c r="D11" i="8" l="1"/>
  <c r="E7" l="1"/>
  <c r="E4"/>
  <c r="E5"/>
  <c r="E10"/>
  <c r="E6"/>
  <c r="E9"/>
  <c r="E8"/>
  <c r="H8" s="1"/>
  <c r="H11" l="1"/>
  <c r="N8" l="1"/>
  <c r="N4"/>
  <c r="N5"/>
  <c r="N10"/>
  <c r="N6"/>
  <c r="N9"/>
  <c r="N7"/>
</calcChain>
</file>

<file path=xl/sharedStrings.xml><?xml version="1.0" encoding="utf-8"?>
<sst xmlns="http://schemas.openxmlformats.org/spreadsheetml/2006/main" count="190" uniqueCount="104">
  <si>
    <t>Объем ФФП в текущем году</t>
  </si>
  <si>
    <t>Индекс потребительских цен в Республике Алтай</t>
  </si>
  <si>
    <t>Прогноз налоговых доходов бюджетов поселений</t>
  </si>
  <si>
    <t>Уровень бюджетной обеспеченности, установленный в качестве критерия</t>
  </si>
  <si>
    <t>№ п/п</t>
  </si>
  <si>
    <t>Сельское поселение</t>
  </si>
  <si>
    <t>Расстояние от административного центра до поселения</t>
  </si>
  <si>
    <t>Стоимость фиксированного набора товаров и услуг</t>
  </si>
  <si>
    <t>К цен</t>
  </si>
  <si>
    <t>численность населения</t>
  </si>
  <si>
    <t>Удельный вес численности постоянного населения в поселении, имеющего максимальную численность в общей численности населения</t>
  </si>
  <si>
    <t>К масштаба</t>
  </si>
  <si>
    <t>площадь жилого фонда</t>
  </si>
  <si>
    <t>общая площадь жилого фонда</t>
  </si>
  <si>
    <t>Общая численность населения</t>
  </si>
  <si>
    <t>К дифференциации расходов</t>
  </si>
  <si>
    <t>площадь территории</t>
  </si>
  <si>
    <t>общая площадь территории</t>
  </si>
  <si>
    <t>К плотности населения</t>
  </si>
  <si>
    <t>Количество сел с численностью постоянного населения не более 500 человек в поселении</t>
  </si>
  <si>
    <t>Количество сел в поселении</t>
  </si>
  <si>
    <t>Всего количество сел с численностью не более 500 человек</t>
  </si>
  <si>
    <t>Общее количество сел в районе</t>
  </si>
  <si>
    <t>К дисперсности расселения</t>
  </si>
  <si>
    <t>К диссперсности расселения</t>
  </si>
  <si>
    <t>К структуры потребителей мун услуг</t>
  </si>
  <si>
    <t>ИБР</t>
  </si>
  <si>
    <t>Итого расходы</t>
  </si>
  <si>
    <t>Прочие</t>
  </si>
  <si>
    <t>К жф</t>
  </si>
  <si>
    <t>К цен*К структуры потребителей* численность населения поселения</t>
  </si>
  <si>
    <t>сумма</t>
  </si>
  <si>
    <t>Прогноз поступления доходов по НДФЛ</t>
  </si>
  <si>
    <t>Общая база налогообложения по району</t>
  </si>
  <si>
    <t>НП по НДФЛ</t>
  </si>
  <si>
    <t>Прогноз поступления доходов по ЕСХН</t>
  </si>
  <si>
    <t>НП по ЕСХН</t>
  </si>
  <si>
    <t>НП по налогу на имущ</t>
  </si>
  <si>
    <t>Прогноз поступления доходов по земельн</t>
  </si>
  <si>
    <t>НП по земельн</t>
  </si>
  <si>
    <t>НП по госпошлине</t>
  </si>
  <si>
    <t>НП поселения</t>
  </si>
  <si>
    <t>Численность населения</t>
  </si>
  <si>
    <t>Общий НП</t>
  </si>
  <si>
    <t>ИНП</t>
  </si>
  <si>
    <t>БО</t>
  </si>
  <si>
    <t>ПНД</t>
  </si>
  <si>
    <t>БО кр</t>
  </si>
  <si>
    <t>БО поселения</t>
  </si>
  <si>
    <t>ИБР поселения</t>
  </si>
  <si>
    <t>Численность населения поселения</t>
  </si>
  <si>
    <t xml:space="preserve"> Тн (Объем средств необходимый для доведения уровня БО до уровня установленного в качестве критерия)</t>
  </si>
  <si>
    <t>Объем РФФП</t>
  </si>
  <si>
    <t>сумм Тн</t>
  </si>
  <si>
    <t>Расчет фонда финансовой поддержки поселений</t>
  </si>
  <si>
    <t>Расчет индекса бюджетных расходов</t>
  </si>
  <si>
    <t>Расчет бюджетной обеспеченности</t>
  </si>
  <si>
    <t>Дотация расчетная</t>
  </si>
  <si>
    <t>Рейтинг</t>
  </si>
  <si>
    <t>БО до выравнивания</t>
  </si>
  <si>
    <t>Содержание ОМСУ</t>
  </si>
  <si>
    <t>БО после выравнивания</t>
  </si>
  <si>
    <t>ИНП с учетом дотации</t>
  </si>
  <si>
    <t>СП Анос</t>
  </si>
  <si>
    <t>СП Бешпельтир</t>
  </si>
  <si>
    <t>СП Куюс</t>
  </si>
  <si>
    <t>СП Узнезя</t>
  </si>
  <si>
    <t>СП Чемал</t>
  </si>
  <si>
    <t>СП Чепош</t>
  </si>
  <si>
    <t>СП Эликманар</t>
  </si>
  <si>
    <t>ранг</t>
  </si>
  <si>
    <t xml:space="preserve">К плотности населения расчетный </t>
  </si>
  <si>
    <t>К плотности населения с корректировкой</t>
  </si>
  <si>
    <t>База налогообложения (денежное выражение доходов, уменьшенных на величину расходов)</t>
  </si>
  <si>
    <t>Прогноз поступления доходов по налогу на имущ</t>
  </si>
  <si>
    <t>Расчет коэффициентов удорожания</t>
  </si>
  <si>
    <t>Расчет индекса налогового потенциала</t>
  </si>
  <si>
    <t>Расчет объема средств необходимого для доведения уровня БО до уровня установленного в качестве критерия</t>
  </si>
  <si>
    <t>Общий объем районного фонда финансовой поддержки на 2017 год</t>
  </si>
  <si>
    <t>а1 (содержан.ОМСУ)</t>
  </si>
  <si>
    <t>а2 (благ-во)</t>
  </si>
  <si>
    <t>а3 (прочие расходы)</t>
  </si>
  <si>
    <t>Итого:</t>
  </si>
  <si>
    <t xml:space="preserve">Прогноз поступления доходов </t>
  </si>
  <si>
    <t>Благоустройство (0503)</t>
  </si>
  <si>
    <t>числен-ность насе-ления</t>
  </si>
  <si>
    <t>Средняя числен-ность насе-ления</t>
  </si>
  <si>
    <t>Sн</t>
  </si>
  <si>
    <t>Установленная стоимость 1тн/км перевозки грузов</t>
  </si>
  <si>
    <t>не ниже 2023г.</t>
  </si>
  <si>
    <t>2026 год</t>
  </si>
  <si>
    <t>Изменение объема расходов бюджета n-го поселения в очередном финансовом году по сравнению с текущим финансовым годом (ИРО)</t>
  </si>
  <si>
    <t>Дотация с учетом корректировки на коэффициента увеличения объема дотации на выравнивание бюджетной обеспеченности</t>
  </si>
  <si>
    <t>Расчет удельного веса расходов</t>
  </si>
  <si>
    <t>5НДФЛ за 2024</t>
  </si>
  <si>
    <t>База налогообложения (Кадастровая  стоимость строений, помещений и сооружений, находящихся в собственности физических лиц, по которым налог предъявлен к уплате в бюджет за 2024 год, тыс. руб. (отчет 5 - МН))</t>
  </si>
  <si>
    <t>База налогообложения (Кадастровая  стоимость земельных участков, находящихся в собственности юридических лиц и физических лиц, по которым налог предъявлен к уплате в бюджет за 2024 год, тыс. руб. (отчет 5 - МН))</t>
  </si>
  <si>
    <t>База налогообложения (фонд начисленной заработной платы) за 2024 г. По отчету ФНС</t>
  </si>
  <si>
    <t>Общий объем районного фонда финансовой поддержки на 2026 год</t>
  </si>
  <si>
    <t xml:space="preserve">Расчет
 размера дотаций на выравнивание бюджетной обеспеченности бюджетам сельских поселений за счет средств местного бюджета на 2026-2028 годы </t>
  </si>
  <si>
    <t>2027 год (80%)</t>
  </si>
  <si>
    <t>2028 год (80%)</t>
  </si>
  <si>
    <t>Расчет дотации на 2026-2028 годы</t>
  </si>
  <si>
    <t>план на 1 октября 2025г.</t>
  </si>
</sst>
</file>

<file path=xl/styles.xml><?xml version="1.0" encoding="utf-8"?>
<styleSheet xmlns="http://schemas.openxmlformats.org/spreadsheetml/2006/main">
  <numFmts count="9">
    <numFmt numFmtId="164" formatCode="#,##0.000"/>
    <numFmt numFmtId="165" formatCode="0.000%"/>
    <numFmt numFmtId="166" formatCode="0.000"/>
    <numFmt numFmtId="167" formatCode="0.0000"/>
    <numFmt numFmtId="168" formatCode="0.0"/>
    <numFmt numFmtId="169" formatCode="0.00000"/>
    <numFmt numFmtId="170" formatCode="#,##0_р_."/>
    <numFmt numFmtId="171" formatCode="#,##0.0000"/>
    <numFmt numFmtId="172" formatCode="#,##0.0"/>
  </numFmts>
  <fonts count="12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2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166" fontId="0" fillId="0" borderId="1" xfId="0" applyNumberFormat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166" fontId="0" fillId="0" borderId="1" xfId="0" applyNumberForma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/>
    </xf>
    <xf numFmtId="166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/>
    <xf numFmtId="167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0" xfId="0" applyFill="1"/>
    <xf numFmtId="165" fontId="0" fillId="0" borderId="1" xfId="0" applyNumberForma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16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 applyBorder="1"/>
    <xf numFmtId="169" fontId="0" fillId="0" borderId="1" xfId="0" applyNumberFormat="1" applyFill="1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68" fontId="0" fillId="0" borderId="1" xfId="0" applyNumberForma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wrapText="1"/>
    </xf>
    <xf numFmtId="167" fontId="0" fillId="0" borderId="1" xfId="0" applyNumberFormat="1" applyFill="1" applyBorder="1"/>
    <xf numFmtId="167" fontId="0" fillId="0" borderId="1" xfId="0" applyNumberFormat="1" applyFill="1" applyBorder="1" applyAlignment="1">
      <alignment wrapText="1"/>
    </xf>
    <xf numFmtId="166" fontId="0" fillId="0" borderId="1" xfId="0" applyNumberFormat="1" applyFill="1" applyBorder="1"/>
    <xf numFmtId="0" fontId="4" fillId="0" borderId="0" xfId="0" applyFont="1" applyFill="1" applyBorder="1"/>
    <xf numFmtId="2" fontId="0" fillId="0" borderId="1" xfId="0" applyNumberFormat="1" applyBorder="1" applyAlignment="1">
      <alignment wrapText="1"/>
    </xf>
    <xf numFmtId="167" fontId="0" fillId="0" borderId="0" xfId="0" applyNumberFormat="1"/>
    <xf numFmtId="1" fontId="0" fillId="0" borderId="1" xfId="0" applyNumberFormat="1" applyBorder="1"/>
    <xf numFmtId="0" fontId="5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wrapText="1"/>
    </xf>
    <xf numFmtId="4" fontId="0" fillId="0" borderId="0" xfId="0" applyNumberForma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wrapText="1"/>
    </xf>
    <xf numFmtId="166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/>
    <xf numFmtId="0" fontId="0" fillId="2" borderId="1" xfId="0" applyFill="1" applyBorder="1" applyAlignment="1">
      <alignment horizontal="center" wrapText="1"/>
    </xf>
    <xf numFmtId="4" fontId="0" fillId="2" borderId="1" xfId="0" applyNumberFormat="1" applyFill="1" applyBorder="1" applyAlignment="1">
      <alignment wrapText="1"/>
    </xf>
    <xf numFmtId="0" fontId="0" fillId="2" borderId="1" xfId="0" applyFill="1" applyBorder="1"/>
    <xf numFmtId="168" fontId="0" fillId="2" borderId="1" xfId="0" applyNumberFormat="1" applyFill="1" applyBorder="1" applyAlignment="1">
      <alignment wrapText="1"/>
    </xf>
    <xf numFmtId="168" fontId="0" fillId="0" borderId="0" xfId="0" applyNumberFormat="1" applyFill="1"/>
    <xf numFmtId="0" fontId="6" fillId="0" borderId="0" xfId="0" applyFont="1"/>
    <xf numFmtId="1" fontId="3" fillId="2" borderId="1" xfId="0" applyNumberFormat="1" applyFont="1" applyFill="1" applyBorder="1" applyAlignment="1">
      <alignment horizontal="left" vertical="center" wrapText="1"/>
    </xf>
    <xf numFmtId="167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168" fontId="0" fillId="2" borderId="1" xfId="0" applyNumberFormat="1" applyFill="1" applyBorder="1"/>
    <xf numFmtId="167" fontId="0" fillId="2" borderId="1" xfId="0" applyNumberFormat="1" applyFill="1" applyBorder="1"/>
    <xf numFmtId="166" fontId="0" fillId="2" borderId="1" xfId="0" applyNumberFormat="1" applyFill="1" applyBorder="1"/>
    <xf numFmtId="167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168" fontId="4" fillId="2" borderId="1" xfId="0" applyNumberFormat="1" applyFont="1" applyFill="1" applyBorder="1" applyAlignment="1">
      <alignment wrapText="1"/>
    </xf>
    <xf numFmtId="171" fontId="0" fillId="0" borderId="0" xfId="0" applyNumberFormat="1" applyFill="1" applyBorder="1" applyAlignment="1">
      <alignment wrapText="1"/>
    </xf>
    <xf numFmtId="166" fontId="0" fillId="0" borderId="0" xfId="0" applyNumberFormat="1" applyFill="1" applyBorder="1"/>
    <xf numFmtId="168" fontId="0" fillId="0" borderId="1" xfId="0" applyNumberFormat="1" applyBorder="1"/>
    <xf numFmtId="2" fontId="0" fillId="2" borderId="1" xfId="0" applyNumberForma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wrapText="1"/>
    </xf>
    <xf numFmtId="0" fontId="2" fillId="0" borderId="0" xfId="0" applyFont="1"/>
    <xf numFmtId="172" fontId="0" fillId="0" borderId="0" xfId="0" applyNumberFormat="1" applyFill="1"/>
    <xf numFmtId="0" fontId="9" fillId="0" borderId="1" xfId="0" applyFont="1" applyFill="1" applyBorder="1" applyAlignment="1">
      <alignment vertical="center" wrapText="1"/>
    </xf>
    <xf numFmtId="171" fontId="0" fillId="0" borderId="1" xfId="0" applyNumberFormat="1" applyFill="1" applyBorder="1" applyAlignment="1">
      <alignment wrapText="1"/>
    </xf>
    <xf numFmtId="2" fontId="4" fillId="2" borderId="1" xfId="0" applyNumberFormat="1" applyFont="1" applyFill="1" applyBorder="1"/>
    <xf numFmtId="1" fontId="10" fillId="2" borderId="1" xfId="0" applyNumberFormat="1" applyFont="1" applyFill="1" applyBorder="1" applyAlignment="1">
      <alignment horizontal="center" vertical="center"/>
    </xf>
    <xf numFmtId="170" fontId="10" fillId="2" borderId="3" xfId="0" applyNumberFormat="1" applyFont="1" applyFill="1" applyBorder="1" applyAlignment="1">
      <alignment horizontal="center" vertical="center"/>
    </xf>
    <xf numFmtId="167" fontId="4" fillId="2" borderId="1" xfId="0" applyNumberFormat="1" applyFont="1" applyFill="1" applyBorder="1"/>
    <xf numFmtId="2" fontId="11" fillId="2" borderId="1" xfId="0" applyNumberFormat="1" applyFont="1" applyFill="1" applyBorder="1" applyAlignment="1">
      <alignment horizontal="right" vertical="center"/>
    </xf>
    <xf numFmtId="172" fontId="4" fillId="2" borderId="1" xfId="0" applyNumberFormat="1" applyFont="1" applyFill="1" applyBorder="1"/>
    <xf numFmtId="172" fontId="0" fillId="2" borderId="1" xfId="0" applyNumberForma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68" fontId="4" fillId="2" borderId="1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" fontId="0" fillId="0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"/>
  <sheetViews>
    <sheetView topLeftCell="A6" zoomScaleSheetLayoutView="100" workbookViewId="0">
      <selection activeCell="C9" sqref="C9"/>
    </sheetView>
  </sheetViews>
  <sheetFormatPr defaultRowHeight="15"/>
  <cols>
    <col min="1" max="1" width="18.5703125" style="15" customWidth="1"/>
    <col min="2" max="2" width="17.140625" style="15" customWidth="1"/>
    <col min="3" max="3" width="20.7109375" style="15" customWidth="1"/>
    <col min="4" max="4" width="18" style="15" hidden="1" customWidth="1"/>
    <col min="5" max="5" width="15.7109375" style="15" customWidth="1"/>
    <col min="6" max="6" width="19.42578125" style="15" customWidth="1"/>
    <col min="7" max="7" width="20" style="15" customWidth="1"/>
    <col min="8" max="16384" width="9.140625" style="15"/>
  </cols>
  <sheetData>
    <row r="1" spans="1:4" hidden="1">
      <c r="A1" s="93" t="s">
        <v>54</v>
      </c>
      <c r="B1" s="93"/>
      <c r="C1" s="93"/>
      <c r="D1" s="44"/>
    </row>
    <row r="2" spans="1:4" hidden="1"/>
    <row r="3" spans="1:4" ht="75" hidden="1">
      <c r="A3" s="4" t="s">
        <v>0</v>
      </c>
      <c r="B3" s="4" t="s">
        <v>1</v>
      </c>
      <c r="C3" s="4" t="s">
        <v>78</v>
      </c>
      <c r="D3" s="46"/>
    </row>
    <row r="4" spans="1:4" hidden="1">
      <c r="A4" s="17">
        <v>7160.3</v>
      </c>
      <c r="B4" s="16">
        <v>0</v>
      </c>
      <c r="C4" s="17">
        <v>8318</v>
      </c>
      <c r="D4" s="47"/>
    </row>
    <row r="5" spans="1:4" hidden="1">
      <c r="A5" s="7"/>
      <c r="B5" s="7"/>
      <c r="C5" s="7"/>
      <c r="D5" s="7"/>
    </row>
    <row r="6" spans="1:4" ht="79.5" customHeight="1">
      <c r="A6" s="94" t="s">
        <v>99</v>
      </c>
      <c r="B6" s="94"/>
      <c r="C6" s="94"/>
      <c r="D6" s="45"/>
    </row>
    <row r="7" spans="1:4">
      <c r="A7" s="7"/>
      <c r="B7" s="7"/>
      <c r="C7" s="7"/>
      <c r="D7" s="7"/>
    </row>
    <row r="8" spans="1:4" ht="75.75" customHeight="1">
      <c r="A8" s="55" t="s">
        <v>2</v>
      </c>
      <c r="B8" s="4" t="s">
        <v>98</v>
      </c>
      <c r="C8" s="4" t="s">
        <v>3</v>
      </c>
      <c r="D8" s="46"/>
    </row>
    <row r="9" spans="1:4" ht="23.25" customHeight="1">
      <c r="A9" s="56">
        <v>65912.92</v>
      </c>
      <c r="B9" s="18">
        <v>23396</v>
      </c>
      <c r="C9" s="83">
        <f>(A9+B9)/A9</f>
        <v>1.3549531715481578</v>
      </c>
      <c r="D9" s="60" t="s">
        <v>89</v>
      </c>
    </row>
    <row r="10" spans="1:4">
      <c r="A10" s="48"/>
      <c r="B10" s="70"/>
      <c r="C10" s="10"/>
      <c r="D10" s="10"/>
    </row>
    <row r="11" spans="1:4">
      <c r="A11" s="48"/>
      <c r="B11" s="70"/>
    </row>
    <row r="12" spans="1:4">
      <c r="A12" s="48"/>
      <c r="B12" s="70"/>
    </row>
    <row r="13" spans="1:4">
      <c r="A13" s="48"/>
      <c r="B13" s="70"/>
    </row>
    <row r="14" spans="1:4">
      <c r="A14" s="48"/>
      <c r="B14" s="70"/>
    </row>
    <row r="15" spans="1:4">
      <c r="A15" s="48"/>
      <c r="B15" s="70"/>
    </row>
    <row r="16" spans="1:4">
      <c r="A16" s="48"/>
      <c r="B16" s="70"/>
    </row>
  </sheetData>
  <mergeCells count="2">
    <mergeCell ref="A1:C1"/>
    <mergeCell ref="A6:C6"/>
  </mergeCells>
  <pageMargins left="1.299212598425197" right="0.70866141732283472" top="0.74803149606299213" bottom="0.74803149606299213" header="0" footer="0"/>
  <pageSetup paperSize="9" scale="8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3"/>
  <sheetViews>
    <sheetView topLeftCell="A3" zoomScaleSheetLayoutView="100" workbookViewId="0">
      <pane xSplit="2" ySplit="2" topLeftCell="F5" activePane="bottomRight" state="frozen"/>
      <selection activeCell="A3" sqref="A3"/>
      <selection pane="topRight" activeCell="C3" sqref="C3"/>
      <selection pane="bottomLeft" activeCell="A5" sqref="A5"/>
      <selection pane="bottomRight" activeCell="Z8" sqref="Z8"/>
    </sheetView>
  </sheetViews>
  <sheetFormatPr defaultRowHeight="15"/>
  <cols>
    <col min="1" max="1" width="4.85546875" style="31" customWidth="1"/>
    <col min="2" max="2" width="19" style="31" customWidth="1"/>
    <col min="3" max="3" width="11.28515625" style="31" customWidth="1"/>
    <col min="4" max="4" width="8.5703125" style="31" customWidth="1"/>
    <col min="5" max="5" width="11.140625" style="31" customWidth="1"/>
    <col min="6" max="6" width="7.7109375" style="31" customWidth="1"/>
    <col min="7" max="7" width="9.28515625" style="31" customWidth="1"/>
    <col min="8" max="8" width="13.140625" style="31" customWidth="1"/>
    <col min="9" max="9" width="9" style="31" customWidth="1"/>
    <col min="10" max="10" width="10.28515625" style="31" customWidth="1"/>
    <col min="11" max="14" width="9.140625" style="31"/>
    <col min="15" max="15" width="9.140625" style="31" customWidth="1"/>
    <col min="16" max="19" width="9.140625" style="31"/>
    <col min="20" max="20" width="11.5703125" style="31" bestFit="1" customWidth="1"/>
    <col min="21" max="16384" width="9.140625" style="31"/>
  </cols>
  <sheetData>
    <row r="1" spans="1:28" hidden="1">
      <c r="A1" s="95" t="s">
        <v>75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8" hidden="1"/>
    <row r="3" spans="1:28" ht="18.75">
      <c r="F3" s="43" t="s">
        <v>75</v>
      </c>
      <c r="H3" s="43"/>
    </row>
    <row r="4" spans="1:28" s="32" customFormat="1" ht="193.5" customHeight="1">
      <c r="A4" s="30" t="s">
        <v>4</v>
      </c>
      <c r="B4" s="30" t="s">
        <v>5</v>
      </c>
      <c r="C4" s="91" t="s">
        <v>6</v>
      </c>
      <c r="D4" s="91" t="s">
        <v>88</v>
      </c>
      <c r="E4" s="91" t="s">
        <v>7</v>
      </c>
      <c r="F4" s="91" t="s">
        <v>8</v>
      </c>
      <c r="G4" s="91" t="s">
        <v>85</v>
      </c>
      <c r="H4" s="91" t="s">
        <v>10</v>
      </c>
      <c r="I4" s="91" t="s">
        <v>86</v>
      </c>
      <c r="J4" s="91" t="s">
        <v>11</v>
      </c>
      <c r="K4" s="91" t="s">
        <v>12</v>
      </c>
      <c r="L4" s="91" t="s">
        <v>85</v>
      </c>
      <c r="M4" s="91" t="s">
        <v>13</v>
      </c>
      <c r="N4" s="91" t="s">
        <v>14</v>
      </c>
      <c r="O4" s="91" t="s">
        <v>15</v>
      </c>
      <c r="P4" s="91" t="s">
        <v>16</v>
      </c>
      <c r="Q4" s="91" t="s">
        <v>9</v>
      </c>
      <c r="R4" s="91" t="s">
        <v>17</v>
      </c>
      <c r="S4" s="91" t="s">
        <v>14</v>
      </c>
      <c r="T4" s="91" t="s">
        <v>71</v>
      </c>
      <c r="U4" s="91" t="s">
        <v>72</v>
      </c>
      <c r="V4" s="91" t="s">
        <v>19</v>
      </c>
      <c r="W4" s="91" t="s">
        <v>20</v>
      </c>
      <c r="X4" s="91" t="s">
        <v>21</v>
      </c>
      <c r="Y4" s="91" t="s">
        <v>22</v>
      </c>
      <c r="Z4" s="91" t="s">
        <v>23</v>
      </c>
    </row>
    <row r="5" spans="1:28">
      <c r="A5" s="33">
        <v>1</v>
      </c>
      <c r="B5" s="26" t="s">
        <v>63</v>
      </c>
      <c r="C5" s="54">
        <v>14.7</v>
      </c>
      <c r="D5" s="54">
        <v>100</v>
      </c>
      <c r="E5" s="92">
        <v>27184</v>
      </c>
      <c r="F5" s="52">
        <v>1.05</v>
      </c>
      <c r="G5" s="51">
        <v>791</v>
      </c>
      <c r="H5" s="52">
        <v>0.45</v>
      </c>
      <c r="I5" s="51">
        <v>1527.143</v>
      </c>
      <c r="J5" s="53">
        <v>1.419</v>
      </c>
      <c r="K5" s="54">
        <v>52.64</v>
      </c>
      <c r="L5" s="51">
        <v>791</v>
      </c>
      <c r="M5" s="51">
        <v>334.25</v>
      </c>
      <c r="N5" s="51">
        <v>10690</v>
      </c>
      <c r="O5" s="53">
        <v>2.1280000000000001</v>
      </c>
      <c r="P5" s="54">
        <v>184</v>
      </c>
      <c r="Q5" s="51">
        <v>791</v>
      </c>
      <c r="R5" s="51">
        <v>3019</v>
      </c>
      <c r="S5" s="51">
        <v>10690</v>
      </c>
      <c r="T5" s="53">
        <v>0.82399999999999995</v>
      </c>
      <c r="U5" s="67">
        <v>0.82369999999999999</v>
      </c>
      <c r="V5" s="54">
        <v>3</v>
      </c>
      <c r="W5" s="54">
        <v>3</v>
      </c>
      <c r="X5" s="51">
        <v>16</v>
      </c>
      <c r="Y5" s="51">
        <v>19</v>
      </c>
      <c r="Z5" s="53">
        <v>1.0860000000000001</v>
      </c>
    </row>
    <row r="6" spans="1:28">
      <c r="A6" s="33">
        <v>2</v>
      </c>
      <c r="B6" s="26" t="s">
        <v>64</v>
      </c>
      <c r="C6" s="54">
        <v>31</v>
      </c>
      <c r="D6" s="54">
        <v>100</v>
      </c>
      <c r="E6" s="92">
        <v>27184</v>
      </c>
      <c r="F6" s="52">
        <v>1.1100000000000001</v>
      </c>
      <c r="G6" s="51">
        <v>450</v>
      </c>
      <c r="H6" s="52">
        <v>0.45</v>
      </c>
      <c r="I6" s="51">
        <v>1527.143</v>
      </c>
      <c r="J6" s="53">
        <v>2.0790000000000002</v>
      </c>
      <c r="K6" s="54">
        <v>10.44</v>
      </c>
      <c r="L6" s="51">
        <v>450</v>
      </c>
      <c r="M6" s="51">
        <v>334.25</v>
      </c>
      <c r="N6" s="51">
        <v>10690</v>
      </c>
      <c r="O6" s="53">
        <v>0.74199999999999999</v>
      </c>
      <c r="P6" s="54">
        <v>173</v>
      </c>
      <c r="Q6" s="51">
        <v>450</v>
      </c>
      <c r="R6" s="51">
        <v>3019</v>
      </c>
      <c r="S6" s="51">
        <v>10690</v>
      </c>
      <c r="T6" s="53">
        <v>1.361</v>
      </c>
      <c r="U6" s="67">
        <v>1.3613</v>
      </c>
      <c r="V6" s="54">
        <v>1</v>
      </c>
      <c r="W6" s="54">
        <v>1</v>
      </c>
      <c r="X6" s="51">
        <v>16</v>
      </c>
      <c r="Y6" s="51">
        <v>19</v>
      </c>
      <c r="Z6" s="53">
        <v>1.0860000000000001</v>
      </c>
    </row>
    <row r="7" spans="1:28">
      <c r="A7" s="33">
        <v>3</v>
      </c>
      <c r="B7" s="26" t="s">
        <v>65</v>
      </c>
      <c r="C7" s="54">
        <v>54.7</v>
      </c>
      <c r="D7" s="54">
        <v>100</v>
      </c>
      <c r="E7" s="92">
        <v>27184</v>
      </c>
      <c r="F7" s="52">
        <v>1.2</v>
      </c>
      <c r="G7" s="51">
        <v>510</v>
      </c>
      <c r="H7" s="52">
        <v>0.45</v>
      </c>
      <c r="I7" s="51">
        <v>1527.143</v>
      </c>
      <c r="J7" s="53">
        <v>1.899</v>
      </c>
      <c r="K7" s="54">
        <v>18.45</v>
      </c>
      <c r="L7" s="51">
        <v>510</v>
      </c>
      <c r="M7" s="51">
        <v>334.25</v>
      </c>
      <c r="N7" s="51">
        <v>10690</v>
      </c>
      <c r="O7" s="53">
        <v>1.157</v>
      </c>
      <c r="P7" s="54">
        <v>586</v>
      </c>
      <c r="Q7" s="51">
        <v>510</v>
      </c>
      <c r="R7" s="51">
        <v>3019</v>
      </c>
      <c r="S7" s="51">
        <v>10690</v>
      </c>
      <c r="T7" s="53">
        <v>4.069</v>
      </c>
      <c r="U7" s="67">
        <v>1.8</v>
      </c>
      <c r="V7" s="54">
        <v>3</v>
      </c>
      <c r="W7" s="54">
        <v>3</v>
      </c>
      <c r="X7" s="51">
        <v>16</v>
      </c>
      <c r="Y7" s="51">
        <v>19</v>
      </c>
      <c r="Z7" s="53">
        <v>1.0860000000000001</v>
      </c>
      <c r="AB7" s="39"/>
    </row>
    <row r="8" spans="1:28">
      <c r="A8" s="33">
        <v>4</v>
      </c>
      <c r="B8" s="26" t="s">
        <v>66</v>
      </c>
      <c r="C8" s="54">
        <v>16</v>
      </c>
      <c r="D8" s="54">
        <v>100</v>
      </c>
      <c r="E8" s="92">
        <v>27184</v>
      </c>
      <c r="F8" s="52">
        <v>1.06</v>
      </c>
      <c r="G8" s="51">
        <v>918</v>
      </c>
      <c r="H8" s="52">
        <v>0.45</v>
      </c>
      <c r="I8" s="51">
        <v>1527.143</v>
      </c>
      <c r="J8" s="53">
        <v>1.2989999999999999</v>
      </c>
      <c r="K8" s="54">
        <v>50.31</v>
      </c>
      <c r="L8" s="51">
        <v>918</v>
      </c>
      <c r="M8" s="51">
        <v>334.25</v>
      </c>
      <c r="N8" s="51">
        <v>10690</v>
      </c>
      <c r="O8" s="53">
        <v>1.7529999999999999</v>
      </c>
      <c r="P8" s="54">
        <v>187</v>
      </c>
      <c r="Q8" s="51">
        <v>918</v>
      </c>
      <c r="R8" s="51">
        <v>3019</v>
      </c>
      <c r="S8" s="51">
        <v>10690</v>
      </c>
      <c r="T8" s="53">
        <v>0.72099999999999997</v>
      </c>
      <c r="U8" s="67">
        <v>0.72130000000000005</v>
      </c>
      <c r="V8" s="54">
        <v>4</v>
      </c>
      <c r="W8" s="54">
        <v>4</v>
      </c>
      <c r="X8" s="51">
        <v>16</v>
      </c>
      <c r="Y8" s="51">
        <v>19</v>
      </c>
      <c r="Z8" s="53">
        <v>1.0860000000000001</v>
      </c>
      <c r="AA8" s="35"/>
      <c r="AB8" s="39"/>
    </row>
    <row r="9" spans="1:28">
      <c r="A9" s="33">
        <v>5</v>
      </c>
      <c r="B9" s="26" t="s">
        <v>67</v>
      </c>
      <c r="C9" s="54">
        <v>16.8</v>
      </c>
      <c r="D9" s="54">
        <v>100</v>
      </c>
      <c r="E9" s="92">
        <v>27184</v>
      </c>
      <c r="F9" s="52">
        <v>1.06</v>
      </c>
      <c r="G9" s="51">
        <v>4818</v>
      </c>
      <c r="H9" s="52">
        <v>0.45</v>
      </c>
      <c r="I9" s="51">
        <v>1527.143</v>
      </c>
      <c r="J9" s="53">
        <v>0.69199999999999995</v>
      </c>
      <c r="K9" s="54">
        <v>98.15</v>
      </c>
      <c r="L9" s="51">
        <v>4818</v>
      </c>
      <c r="M9" s="51">
        <v>334.25</v>
      </c>
      <c r="N9" s="51">
        <v>10690</v>
      </c>
      <c r="O9" s="53">
        <v>0.65200000000000002</v>
      </c>
      <c r="P9" s="54">
        <v>1338</v>
      </c>
      <c r="Q9" s="51">
        <v>4818</v>
      </c>
      <c r="R9" s="51">
        <v>3019</v>
      </c>
      <c r="S9" s="51">
        <v>10690</v>
      </c>
      <c r="T9" s="53">
        <v>0.98299999999999998</v>
      </c>
      <c r="U9" s="67">
        <v>0.98329999999999995</v>
      </c>
      <c r="V9" s="54">
        <v>3</v>
      </c>
      <c r="W9" s="54">
        <v>4</v>
      </c>
      <c r="X9" s="51">
        <v>16</v>
      </c>
      <c r="Y9" s="51">
        <v>19</v>
      </c>
      <c r="Z9" s="53">
        <v>0.95</v>
      </c>
      <c r="AB9" s="39"/>
    </row>
    <row r="10" spans="1:28">
      <c r="A10" s="33">
        <v>6</v>
      </c>
      <c r="B10" s="26" t="s">
        <v>68</v>
      </c>
      <c r="C10" s="54">
        <v>30</v>
      </c>
      <c r="D10" s="54">
        <v>100</v>
      </c>
      <c r="E10" s="92">
        <v>27184</v>
      </c>
      <c r="F10" s="52">
        <v>1.1100000000000001</v>
      </c>
      <c r="G10" s="51">
        <v>1273</v>
      </c>
      <c r="H10" s="52">
        <v>0.45</v>
      </c>
      <c r="I10" s="51">
        <v>1527.143</v>
      </c>
      <c r="J10" s="53">
        <v>1.0900000000000001</v>
      </c>
      <c r="K10" s="54">
        <v>40.15</v>
      </c>
      <c r="L10" s="51">
        <v>1273</v>
      </c>
      <c r="M10" s="51">
        <v>334.25</v>
      </c>
      <c r="N10" s="51">
        <v>10690</v>
      </c>
      <c r="O10" s="53">
        <v>1.0089999999999999</v>
      </c>
      <c r="P10" s="54">
        <v>124</v>
      </c>
      <c r="Q10" s="51">
        <v>1273</v>
      </c>
      <c r="R10" s="51">
        <v>3019</v>
      </c>
      <c r="S10" s="51">
        <v>10690</v>
      </c>
      <c r="T10" s="53">
        <v>0.34499999999999997</v>
      </c>
      <c r="U10" s="67">
        <v>0.34489999999999998</v>
      </c>
      <c r="V10" s="54">
        <v>1</v>
      </c>
      <c r="W10" s="54">
        <v>2</v>
      </c>
      <c r="X10" s="51">
        <v>16</v>
      </c>
      <c r="Y10" s="51">
        <v>19</v>
      </c>
      <c r="Z10" s="53">
        <v>0.81399999999999995</v>
      </c>
      <c r="AB10" s="39"/>
    </row>
    <row r="11" spans="1:28">
      <c r="A11" s="33">
        <v>7</v>
      </c>
      <c r="B11" s="26" t="s">
        <v>69</v>
      </c>
      <c r="C11" s="54">
        <v>7.5</v>
      </c>
      <c r="D11" s="54">
        <v>100</v>
      </c>
      <c r="E11" s="92">
        <v>27184</v>
      </c>
      <c r="F11" s="52">
        <v>1.03</v>
      </c>
      <c r="G11" s="51">
        <v>1930</v>
      </c>
      <c r="H11" s="52">
        <v>0.45</v>
      </c>
      <c r="I11" s="51">
        <v>1527.143</v>
      </c>
      <c r="J11" s="53">
        <v>0.90600000000000003</v>
      </c>
      <c r="K11" s="54">
        <v>64.11</v>
      </c>
      <c r="L11" s="51">
        <v>1930</v>
      </c>
      <c r="M11" s="51">
        <v>334.25</v>
      </c>
      <c r="N11" s="51">
        <v>10690</v>
      </c>
      <c r="O11" s="53">
        <v>1.0620000000000001</v>
      </c>
      <c r="P11" s="54">
        <v>427</v>
      </c>
      <c r="Q11" s="51">
        <v>1930</v>
      </c>
      <c r="R11" s="51">
        <v>3019</v>
      </c>
      <c r="S11" s="51">
        <v>10690</v>
      </c>
      <c r="T11" s="53">
        <v>0.78300000000000003</v>
      </c>
      <c r="U11" s="67">
        <v>0.78339999999999999</v>
      </c>
      <c r="V11" s="54">
        <v>1</v>
      </c>
      <c r="W11" s="54">
        <v>2</v>
      </c>
      <c r="X11" s="51">
        <v>16</v>
      </c>
      <c r="Y11" s="51">
        <v>19</v>
      </c>
      <c r="Z11" s="53">
        <v>0.81399999999999995</v>
      </c>
      <c r="AA11" s="35"/>
      <c r="AB11" s="39"/>
    </row>
    <row r="12" spans="1:28">
      <c r="A12" s="33"/>
      <c r="B12" s="33" t="s">
        <v>82</v>
      </c>
      <c r="C12" s="51"/>
      <c r="D12" s="51"/>
      <c r="E12" s="51"/>
      <c r="F12" s="51"/>
      <c r="G12" s="51">
        <f>SUM(G5:G11)</f>
        <v>10690</v>
      </c>
      <c r="H12" s="51"/>
      <c r="I12" s="51"/>
      <c r="J12" s="51"/>
      <c r="K12" s="51">
        <f>SUM(K5:K11)</f>
        <v>334.25</v>
      </c>
      <c r="L12" s="51">
        <f>SUM(L5:L11)</f>
        <v>10690</v>
      </c>
      <c r="M12" s="51"/>
      <c r="N12" s="51"/>
      <c r="O12" s="51"/>
      <c r="P12" s="84">
        <f>SUM(P5:P11)</f>
        <v>3019</v>
      </c>
      <c r="Q12" s="51">
        <f>SUM(Q5:Q11)</f>
        <v>10690</v>
      </c>
      <c r="R12" s="54"/>
      <c r="S12" s="54"/>
      <c r="T12" s="54"/>
      <c r="U12" s="54"/>
      <c r="V12" s="54">
        <f>SUM(V5:V11)</f>
        <v>16</v>
      </c>
      <c r="W12" s="54">
        <f>SUM(W5:W11)</f>
        <v>19</v>
      </c>
      <c r="X12" s="54"/>
      <c r="Y12" s="54"/>
      <c r="Z12" s="54"/>
      <c r="AB12" s="39"/>
    </row>
    <row r="13" spans="1:28">
      <c r="AB13" s="39"/>
    </row>
  </sheetData>
  <mergeCells count="1">
    <mergeCell ref="A1:Z1"/>
  </mergeCells>
  <pageMargins left="0.70866141732283472" right="0.70866141732283472" top="1.9685039370078741" bottom="0.74803149606299213" header="0.31496062992125984" footer="0.31496062992125984"/>
  <pageSetup paperSize="9" scale="51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5"/>
  <sheetViews>
    <sheetView zoomScaleSheetLayoutView="78" workbookViewId="0">
      <selection activeCell="E19" sqref="E19"/>
    </sheetView>
  </sheetViews>
  <sheetFormatPr defaultRowHeight="15"/>
  <cols>
    <col min="1" max="1" width="6.140625" customWidth="1"/>
    <col min="2" max="2" width="19.140625" customWidth="1"/>
    <col min="3" max="3" width="12.140625" customWidth="1"/>
    <col min="4" max="4" width="12.5703125" customWidth="1"/>
    <col min="5" max="5" width="12.85546875" customWidth="1"/>
    <col min="6" max="6" width="12.140625" customWidth="1"/>
    <col min="7" max="7" width="8.85546875" customWidth="1"/>
    <col min="8" max="8" width="11.42578125" customWidth="1"/>
    <col min="9" max="9" width="12.5703125" customWidth="1"/>
    <col min="10" max="10" width="14.7109375" customWidth="1"/>
    <col min="11" max="11" width="11.140625" customWidth="1"/>
    <col min="12" max="12" width="10.5703125" bestFit="1" customWidth="1"/>
    <col min="13" max="13" width="15.42578125" customWidth="1"/>
    <col min="14" max="14" width="9.42578125" bestFit="1" customWidth="1"/>
  </cols>
  <sheetData>
    <row r="1" spans="1:16" ht="36.75" customHeight="1">
      <c r="A1" s="2"/>
      <c r="B1" s="2"/>
      <c r="C1" s="97" t="s">
        <v>93</v>
      </c>
      <c r="D1" s="97"/>
      <c r="E1" s="97"/>
      <c r="F1" s="97"/>
      <c r="G1" s="2"/>
      <c r="H1" s="2"/>
      <c r="I1" s="2"/>
      <c r="J1" s="2"/>
      <c r="K1" s="2"/>
      <c r="L1" s="2"/>
    </row>
    <row r="2" spans="1:16" ht="60">
      <c r="A2" s="1" t="s">
        <v>4</v>
      </c>
      <c r="B2" s="1" t="s">
        <v>5</v>
      </c>
      <c r="C2" s="8" t="s">
        <v>79</v>
      </c>
      <c r="D2" s="8" t="s">
        <v>11</v>
      </c>
      <c r="E2" s="8" t="s">
        <v>80</v>
      </c>
      <c r="F2" s="8" t="s">
        <v>29</v>
      </c>
      <c r="G2" s="8" t="s">
        <v>81</v>
      </c>
      <c r="H2" s="8" t="s">
        <v>18</v>
      </c>
      <c r="I2" s="8" t="s">
        <v>24</v>
      </c>
      <c r="J2" s="8" t="s">
        <v>25</v>
      </c>
      <c r="K2" s="2"/>
      <c r="L2" s="2"/>
    </row>
    <row r="3" spans="1:16">
      <c r="A3" s="27">
        <v>1</v>
      </c>
      <c r="B3" s="26" t="s">
        <v>63</v>
      </c>
      <c r="C3" s="6">
        <v>0.218</v>
      </c>
      <c r="D3" s="6">
        <v>1.419</v>
      </c>
      <c r="E3" s="22">
        <v>0.37040000000000001</v>
      </c>
      <c r="F3" s="6">
        <v>2.1280000000000001</v>
      </c>
      <c r="G3" s="6">
        <v>0.41099999999999998</v>
      </c>
      <c r="H3" s="3">
        <v>0.82399999999999995</v>
      </c>
      <c r="I3" s="3">
        <v>1.0860000000000001</v>
      </c>
      <c r="J3" s="3">
        <v>1.466</v>
      </c>
      <c r="K3" s="2"/>
      <c r="L3" s="2"/>
    </row>
    <row r="4" spans="1:16">
      <c r="A4" s="27">
        <v>2</v>
      </c>
      <c r="B4" s="26" t="s">
        <v>64</v>
      </c>
      <c r="C4" s="6">
        <v>0.218</v>
      </c>
      <c r="D4" s="6">
        <v>2.0790000000000002</v>
      </c>
      <c r="E4" s="22">
        <v>0.37040000000000001</v>
      </c>
      <c r="F4" s="6">
        <v>0.74199999999999999</v>
      </c>
      <c r="G4" s="6">
        <v>0.41099999999999998</v>
      </c>
      <c r="H4" s="3">
        <v>1.361</v>
      </c>
      <c r="I4" s="3">
        <v>1.0860000000000001</v>
      </c>
      <c r="J4" s="3">
        <v>1.337</v>
      </c>
      <c r="K4" s="2"/>
      <c r="L4" s="2"/>
    </row>
    <row r="5" spans="1:16">
      <c r="A5" s="27">
        <v>3</v>
      </c>
      <c r="B5" s="26" t="s">
        <v>65</v>
      </c>
      <c r="C5" s="6">
        <v>0.218</v>
      </c>
      <c r="D5" s="6">
        <v>1.899</v>
      </c>
      <c r="E5" s="22">
        <v>0.37040000000000001</v>
      </c>
      <c r="F5" s="6">
        <v>1.157</v>
      </c>
      <c r="G5" s="6">
        <v>0.41099999999999998</v>
      </c>
      <c r="H5" s="3">
        <v>1.8</v>
      </c>
      <c r="I5" s="3">
        <v>1.0860000000000001</v>
      </c>
      <c r="J5" s="3">
        <v>1.647</v>
      </c>
      <c r="K5" s="2"/>
      <c r="L5" s="2"/>
    </row>
    <row r="6" spans="1:16">
      <c r="A6" s="27">
        <v>4</v>
      </c>
      <c r="B6" s="26" t="s">
        <v>66</v>
      </c>
      <c r="C6" s="6">
        <v>0.218</v>
      </c>
      <c r="D6" s="6">
        <v>1.2989999999999999</v>
      </c>
      <c r="E6" s="22">
        <v>0.37040000000000001</v>
      </c>
      <c r="F6" s="6">
        <v>1.7529999999999999</v>
      </c>
      <c r="G6" s="6">
        <v>0.41099999999999998</v>
      </c>
      <c r="H6" s="3">
        <v>0.72099999999999997</v>
      </c>
      <c r="I6" s="3">
        <v>1.0860000000000001</v>
      </c>
      <c r="J6" s="3">
        <v>1.2549999999999999</v>
      </c>
      <c r="K6" s="2"/>
      <c r="L6" s="2"/>
    </row>
    <row r="7" spans="1:16">
      <c r="A7" s="27">
        <v>5</v>
      </c>
      <c r="B7" s="26" t="s">
        <v>67</v>
      </c>
      <c r="C7" s="6">
        <v>0.218</v>
      </c>
      <c r="D7" s="6">
        <v>0.69199999999999995</v>
      </c>
      <c r="E7" s="22">
        <v>0.37040000000000001</v>
      </c>
      <c r="F7" s="6">
        <v>0.65200000000000002</v>
      </c>
      <c r="G7" s="6">
        <v>0.41099999999999998</v>
      </c>
      <c r="H7" s="3">
        <v>0.98299999999999998</v>
      </c>
      <c r="I7" s="3">
        <v>0.95</v>
      </c>
      <c r="J7" s="3">
        <v>0.77700000000000002</v>
      </c>
      <c r="K7" s="2"/>
      <c r="L7" s="2"/>
    </row>
    <row r="8" spans="1:16">
      <c r="A8" s="27">
        <v>6</v>
      </c>
      <c r="B8" s="26" t="s">
        <v>68</v>
      </c>
      <c r="C8" s="6">
        <v>0.218</v>
      </c>
      <c r="D8" s="6">
        <v>1.0900000000000001</v>
      </c>
      <c r="E8" s="22">
        <v>0.37040000000000001</v>
      </c>
      <c r="F8" s="6">
        <v>1.0089999999999999</v>
      </c>
      <c r="G8" s="6">
        <v>0.41099999999999998</v>
      </c>
      <c r="H8" s="3">
        <v>0.34499999999999997</v>
      </c>
      <c r="I8" s="3">
        <v>0.81399999999999995</v>
      </c>
      <c r="J8" s="3">
        <v>0.72699999999999998</v>
      </c>
      <c r="K8" s="2"/>
      <c r="L8" s="2"/>
    </row>
    <row r="9" spans="1:16">
      <c r="A9" s="27">
        <v>7</v>
      </c>
      <c r="B9" s="26" t="s">
        <v>69</v>
      </c>
      <c r="C9" s="6">
        <v>0.218</v>
      </c>
      <c r="D9" s="6">
        <v>0.90600000000000003</v>
      </c>
      <c r="E9" s="22">
        <v>0.37040000000000001</v>
      </c>
      <c r="F9" s="6">
        <v>1.0620000000000001</v>
      </c>
      <c r="G9" s="6">
        <v>0.41099999999999998</v>
      </c>
      <c r="H9" s="3">
        <v>0.78300000000000003</v>
      </c>
      <c r="I9" s="3">
        <v>0.81399999999999995</v>
      </c>
      <c r="J9" s="3">
        <v>0.85399999999999998</v>
      </c>
      <c r="K9" s="2"/>
      <c r="L9" s="2"/>
    </row>
    <row r="10" spans="1:16" s="15" customFormat="1">
      <c r="A10" s="7"/>
      <c r="B10" s="50"/>
      <c r="C10" s="50"/>
      <c r="D10" s="50"/>
      <c r="E10" s="50"/>
      <c r="F10" s="50"/>
      <c r="G10" s="7"/>
      <c r="H10" s="7"/>
      <c r="I10" s="7"/>
      <c r="J10" s="7"/>
      <c r="K10" s="7"/>
      <c r="L10" s="7"/>
    </row>
    <row r="11" spans="1:16" s="15" customFormat="1" ht="21.75" customHeight="1">
      <c r="A11" s="7"/>
      <c r="B11" s="96" t="s">
        <v>103</v>
      </c>
      <c r="C11" s="96"/>
      <c r="D11" s="96"/>
      <c r="E11" s="96"/>
      <c r="F11" s="96"/>
      <c r="G11" s="7"/>
      <c r="H11" s="7"/>
      <c r="I11" s="7"/>
      <c r="J11" s="7"/>
      <c r="K11" s="7"/>
      <c r="L11" s="7"/>
    </row>
    <row r="12" spans="1:16" s="15" customFormat="1" ht="40.5" customHeight="1">
      <c r="A12" s="4" t="s">
        <v>4</v>
      </c>
      <c r="B12" s="30" t="s">
        <v>5</v>
      </c>
      <c r="C12" s="33" t="s">
        <v>60</v>
      </c>
      <c r="D12" s="33" t="s">
        <v>84</v>
      </c>
      <c r="E12" s="33" t="s">
        <v>28</v>
      </c>
      <c r="F12" s="33" t="s">
        <v>27</v>
      </c>
      <c r="G12" s="7"/>
      <c r="H12" s="7"/>
      <c r="I12" s="7"/>
      <c r="J12" s="7"/>
      <c r="K12" s="7"/>
      <c r="L12" s="20"/>
      <c r="M12" s="21"/>
      <c r="N12" s="21"/>
      <c r="O12" s="21"/>
      <c r="P12" s="21"/>
    </row>
    <row r="13" spans="1:16" s="15" customFormat="1">
      <c r="A13" s="27">
        <v>1</v>
      </c>
      <c r="B13" s="26" t="s">
        <v>63</v>
      </c>
      <c r="C13" s="89">
        <v>3804.7</v>
      </c>
      <c r="D13" s="89">
        <v>3775.5</v>
      </c>
      <c r="E13" s="90">
        <v>5563.6</v>
      </c>
      <c r="F13" s="89">
        <f>C13+D13+E13</f>
        <v>13143.8</v>
      </c>
      <c r="G13" s="7"/>
      <c r="H13" s="7"/>
      <c r="I13" s="7"/>
      <c r="J13" s="7"/>
      <c r="K13" s="7"/>
      <c r="L13" s="10"/>
      <c r="M13" s="71"/>
      <c r="N13" s="10"/>
      <c r="O13" s="21"/>
      <c r="P13" s="21"/>
    </row>
    <row r="14" spans="1:16" s="15" customFormat="1">
      <c r="A14" s="27">
        <v>2</v>
      </c>
      <c r="B14" s="26" t="s">
        <v>64</v>
      </c>
      <c r="C14" s="89">
        <v>3721.5</v>
      </c>
      <c r="D14" s="89">
        <v>624.79999999999995</v>
      </c>
      <c r="E14" s="90">
        <v>1737.6</v>
      </c>
      <c r="F14" s="89">
        <f t="shared" ref="F14" si="0">C14+D14+E14</f>
        <v>6083.9</v>
      </c>
      <c r="G14" s="7"/>
      <c r="H14" s="7"/>
      <c r="I14" s="7"/>
      <c r="J14" s="7"/>
      <c r="K14" s="7"/>
      <c r="L14" s="10"/>
      <c r="M14" s="71"/>
      <c r="N14" s="21"/>
      <c r="O14" s="21"/>
      <c r="P14" s="21"/>
    </row>
    <row r="15" spans="1:16" s="15" customFormat="1">
      <c r="A15" s="27">
        <v>3</v>
      </c>
      <c r="B15" s="26" t="s">
        <v>65</v>
      </c>
      <c r="C15" s="89">
        <v>2358</v>
      </c>
      <c r="D15" s="89">
        <v>40.6</v>
      </c>
      <c r="E15" s="90">
        <v>6692.1</v>
      </c>
      <c r="F15" s="89">
        <f>C15+D15+E15</f>
        <v>9090.7000000000007</v>
      </c>
      <c r="G15" s="7"/>
      <c r="H15" s="7"/>
      <c r="I15" s="7"/>
      <c r="J15" s="7"/>
      <c r="K15" s="7"/>
      <c r="L15" s="10"/>
      <c r="M15" s="71"/>
      <c r="N15" s="21"/>
      <c r="O15" s="21"/>
      <c r="P15" s="21"/>
    </row>
    <row r="16" spans="1:16" s="15" customFormat="1">
      <c r="A16" s="27">
        <v>4</v>
      </c>
      <c r="B16" s="26" t="s">
        <v>66</v>
      </c>
      <c r="C16" s="89">
        <v>6096.4</v>
      </c>
      <c r="D16" s="89">
        <v>5790.7</v>
      </c>
      <c r="E16" s="90">
        <v>5709.6</v>
      </c>
      <c r="F16" s="89">
        <f>C16+D16+E16</f>
        <v>17596.699999999997</v>
      </c>
      <c r="G16" s="7"/>
      <c r="H16" s="7"/>
      <c r="I16" s="7"/>
      <c r="J16" s="7"/>
      <c r="K16" s="7"/>
      <c r="L16" s="10"/>
      <c r="M16" s="71"/>
      <c r="N16" s="21"/>
      <c r="O16" s="21"/>
      <c r="P16" s="21"/>
    </row>
    <row r="17" spans="1:16" s="15" customFormat="1">
      <c r="A17" s="27">
        <v>5</v>
      </c>
      <c r="B17" s="26" t="s">
        <v>67</v>
      </c>
      <c r="C17" s="89">
        <v>12729.4</v>
      </c>
      <c r="D17" s="89">
        <f>40036.7-50</f>
        <v>39986.699999999997</v>
      </c>
      <c r="E17" s="90">
        <v>30391.4</v>
      </c>
      <c r="F17" s="89">
        <f>C17+D17+E17</f>
        <v>83107.5</v>
      </c>
      <c r="G17" s="7"/>
      <c r="H17" s="7"/>
      <c r="I17" s="7"/>
      <c r="J17" s="7"/>
      <c r="K17" s="7"/>
      <c r="L17" s="10"/>
      <c r="M17" s="71"/>
      <c r="N17" s="21"/>
      <c r="O17" s="21"/>
      <c r="P17" s="21"/>
    </row>
    <row r="18" spans="1:16" s="15" customFormat="1">
      <c r="A18" s="27">
        <v>6</v>
      </c>
      <c r="B18" s="26" t="s">
        <v>68</v>
      </c>
      <c r="C18" s="89">
        <v>7597.4</v>
      </c>
      <c r="D18" s="89">
        <v>13540.2</v>
      </c>
      <c r="E18" s="90">
        <v>18519.3</v>
      </c>
      <c r="F18" s="89">
        <f>C18+D18+E18</f>
        <v>39656.899999999994</v>
      </c>
      <c r="G18" s="7"/>
      <c r="H18" s="7"/>
      <c r="I18" s="7"/>
      <c r="J18" s="7"/>
      <c r="K18" s="7"/>
      <c r="L18" s="10"/>
      <c r="M18" s="71"/>
      <c r="N18" s="21"/>
      <c r="O18" s="21"/>
      <c r="P18" s="21"/>
    </row>
    <row r="19" spans="1:16" s="15" customFormat="1">
      <c r="A19" s="27">
        <v>7</v>
      </c>
      <c r="B19" s="26" t="s">
        <v>69</v>
      </c>
      <c r="C19" s="89">
        <v>4906.8</v>
      </c>
      <c r="D19" s="89">
        <v>6165.9</v>
      </c>
      <c r="E19" s="90">
        <v>9026.2999999999993</v>
      </c>
      <c r="F19" s="89">
        <f>C19+D19+E19</f>
        <v>20099</v>
      </c>
      <c r="G19" s="7"/>
      <c r="H19" s="7"/>
      <c r="I19" s="7"/>
      <c r="J19" s="7"/>
      <c r="K19" s="7"/>
      <c r="L19" s="10"/>
      <c r="M19" s="71"/>
      <c r="N19" s="21"/>
      <c r="O19" s="21"/>
      <c r="P19" s="21"/>
    </row>
    <row r="20" spans="1:16" s="15" customFormat="1">
      <c r="A20" s="8"/>
      <c r="B20" s="33" t="s">
        <v>82</v>
      </c>
      <c r="C20" s="79">
        <f>SUM(C13:C19)</f>
        <v>41214.200000000004</v>
      </c>
      <c r="D20" s="79">
        <f>SUM(D13:D19)</f>
        <v>69924.399999999994</v>
      </c>
      <c r="E20" s="79">
        <f>SUM(E13:E19)</f>
        <v>77639.900000000009</v>
      </c>
      <c r="F20" s="79">
        <f>SUM(F13:F19)</f>
        <v>188778.5</v>
      </c>
      <c r="G20" s="7"/>
      <c r="H20" s="7"/>
      <c r="I20" s="7"/>
      <c r="J20" s="7"/>
      <c r="K20" s="7"/>
      <c r="L20" s="10"/>
      <c r="M20" s="71"/>
      <c r="N20" s="21"/>
      <c r="O20" s="21"/>
      <c r="P20" s="21"/>
    </row>
    <row r="21" spans="1:16" s="15" customForma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20"/>
      <c r="M21" s="21"/>
      <c r="N21" s="21"/>
      <c r="O21" s="21"/>
      <c r="P21" s="21"/>
    </row>
    <row r="22" spans="1:16" s="15" customFormat="1">
      <c r="C22" s="39"/>
      <c r="F22" s="81"/>
      <c r="G22" s="7"/>
      <c r="H22" s="7"/>
      <c r="I22" s="7"/>
      <c r="J22" s="7"/>
      <c r="K22" s="7"/>
    </row>
    <row r="23" spans="1:16" s="15" customFormat="1">
      <c r="G23" s="7"/>
      <c r="H23" s="7"/>
      <c r="I23" s="7"/>
      <c r="J23" s="7"/>
      <c r="K23" s="7"/>
    </row>
    <row r="24" spans="1:16">
      <c r="G24" s="7"/>
      <c r="H24" s="7"/>
      <c r="I24" s="7"/>
      <c r="J24" s="7"/>
      <c r="K24" s="7"/>
    </row>
    <row r="25" spans="1:16">
      <c r="G25" s="7"/>
      <c r="H25" s="7"/>
      <c r="I25" s="7"/>
      <c r="J25" s="7"/>
      <c r="K25" s="7"/>
    </row>
  </sheetData>
  <mergeCells count="2">
    <mergeCell ref="B11:F11"/>
    <mergeCell ref="C1:F1"/>
  </mergeCells>
  <pageMargins left="1.1811023622047245" right="0.39370078740157483" top="0.78740157480314965" bottom="0.39370078740157483" header="0.31496062992125984" footer="0.31496062992125984"/>
  <pageSetup paperSize="9" scale="62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0"/>
  <sheetViews>
    <sheetView zoomScale="90" zoomScaleNormal="90" workbookViewId="0">
      <selection activeCell="I9" sqref="I9"/>
    </sheetView>
  </sheetViews>
  <sheetFormatPr defaultRowHeight="15"/>
  <cols>
    <col min="1" max="1" width="6.140625" customWidth="1"/>
    <col min="2" max="2" width="19.140625" customWidth="1"/>
    <col min="3" max="3" width="10.5703125" customWidth="1"/>
    <col min="4" max="4" width="11.28515625" customWidth="1"/>
    <col min="5" max="5" width="12" customWidth="1"/>
    <col min="6" max="6" width="17.7109375" customWidth="1"/>
    <col min="7" max="7" width="11.85546875" customWidth="1"/>
    <col min="8" max="9" width="12.140625" customWidth="1"/>
    <col min="10" max="10" width="13.140625" customWidth="1"/>
    <col min="11" max="12" width="12.85546875" customWidth="1"/>
  </cols>
  <sheetData>
    <row r="1" spans="1:14">
      <c r="A1" s="97" t="s">
        <v>55</v>
      </c>
      <c r="B1" s="97"/>
      <c r="C1" s="97"/>
      <c r="D1" s="97"/>
      <c r="E1" s="97"/>
      <c r="F1" s="97"/>
      <c r="G1" s="97"/>
      <c r="H1" s="97"/>
      <c r="I1" s="97"/>
      <c r="J1" s="2"/>
      <c r="K1" s="2"/>
      <c r="L1" s="2"/>
      <c r="M1" s="2"/>
      <c r="N1" s="2"/>
    </row>
    <row r="2" spans="1:14" s="9" customFormat="1" ht="90">
      <c r="A2" s="1" t="s">
        <v>4</v>
      </c>
      <c r="B2" s="1" t="s">
        <v>5</v>
      </c>
      <c r="C2" s="4" t="s">
        <v>8</v>
      </c>
      <c r="D2" s="4" t="s">
        <v>25</v>
      </c>
      <c r="E2" s="55" t="s">
        <v>9</v>
      </c>
      <c r="F2" s="4" t="s">
        <v>30</v>
      </c>
      <c r="G2" s="4" t="s">
        <v>14</v>
      </c>
      <c r="H2" s="4" t="s">
        <v>31</v>
      </c>
      <c r="I2" s="4" t="s">
        <v>26</v>
      </c>
      <c r="J2" s="11"/>
      <c r="K2" s="11"/>
      <c r="L2" s="11"/>
      <c r="M2" s="11"/>
      <c r="N2" s="11"/>
    </row>
    <row r="3" spans="1:14">
      <c r="A3" s="5">
        <v>1</v>
      </c>
      <c r="B3" s="26" t="s">
        <v>63</v>
      </c>
      <c r="C3" s="40">
        <v>1.05</v>
      </c>
      <c r="D3" s="6">
        <v>1.466</v>
      </c>
      <c r="E3" s="51">
        <v>791</v>
      </c>
      <c r="F3" s="6">
        <v>1222.348</v>
      </c>
      <c r="G3" s="100">
        <f>E10</f>
        <v>10690</v>
      </c>
      <c r="H3" s="6">
        <f>F10</f>
        <v>10814.948</v>
      </c>
      <c r="I3" s="37">
        <v>1.5275000000000001</v>
      </c>
      <c r="J3" s="2"/>
      <c r="K3" s="2"/>
      <c r="L3" s="2"/>
      <c r="M3" s="2"/>
      <c r="N3" s="2"/>
    </row>
    <row r="4" spans="1:14">
      <c r="A4" s="5">
        <v>2</v>
      </c>
      <c r="B4" s="26" t="s">
        <v>64</v>
      </c>
      <c r="C4" s="40">
        <v>1.1100000000000001</v>
      </c>
      <c r="D4" s="6">
        <v>1.337</v>
      </c>
      <c r="E4" s="51">
        <v>450</v>
      </c>
      <c r="F4" s="6">
        <v>670.02700000000004</v>
      </c>
      <c r="G4" s="100">
        <f>E10</f>
        <v>10690</v>
      </c>
      <c r="H4" s="6">
        <f>F10</f>
        <v>10814.948</v>
      </c>
      <c r="I4" s="37">
        <v>1.4717</v>
      </c>
      <c r="J4" s="2"/>
      <c r="K4" s="2"/>
      <c r="L4" s="2"/>
      <c r="M4" s="2"/>
      <c r="N4" s="2"/>
    </row>
    <row r="5" spans="1:14">
      <c r="A5" s="5">
        <v>3</v>
      </c>
      <c r="B5" s="26" t="s">
        <v>65</v>
      </c>
      <c r="C5" s="40">
        <v>1.2</v>
      </c>
      <c r="D5" s="6">
        <v>1.647</v>
      </c>
      <c r="E5" s="51">
        <v>510</v>
      </c>
      <c r="F5" s="6">
        <v>1008.91</v>
      </c>
      <c r="G5" s="100">
        <f>E10</f>
        <v>10690</v>
      </c>
      <c r="H5" s="6">
        <f>F10</f>
        <v>10814.948</v>
      </c>
      <c r="I5" s="37">
        <v>1.9554</v>
      </c>
      <c r="J5" s="2"/>
      <c r="K5" s="2"/>
      <c r="L5" s="2"/>
      <c r="M5" s="2"/>
      <c r="N5" s="2"/>
    </row>
    <row r="6" spans="1:14">
      <c r="A6" s="5">
        <v>4</v>
      </c>
      <c r="B6" s="26" t="s">
        <v>66</v>
      </c>
      <c r="C6" s="40">
        <v>1.06</v>
      </c>
      <c r="D6" s="6">
        <v>1.2549999999999999</v>
      </c>
      <c r="E6" s="51">
        <v>918</v>
      </c>
      <c r="F6" s="6">
        <v>1219.816</v>
      </c>
      <c r="G6" s="100">
        <f>E10</f>
        <v>10690</v>
      </c>
      <c r="H6" s="6">
        <f>F10</f>
        <v>10814.948</v>
      </c>
      <c r="I6" s="37">
        <v>1.3133999999999999</v>
      </c>
      <c r="J6" s="2"/>
      <c r="K6" s="2"/>
      <c r="L6" s="2"/>
      <c r="M6" s="2"/>
      <c r="N6" s="2"/>
    </row>
    <row r="7" spans="1:14">
      <c r="A7" s="5">
        <v>5</v>
      </c>
      <c r="B7" s="26" t="s">
        <v>67</v>
      </c>
      <c r="C7" s="40">
        <v>1.06</v>
      </c>
      <c r="D7" s="6">
        <v>0.77700000000000002</v>
      </c>
      <c r="E7" s="51">
        <v>4818</v>
      </c>
      <c r="F7" s="6">
        <v>3973.107</v>
      </c>
      <c r="G7" s="100">
        <f>E10</f>
        <v>10690</v>
      </c>
      <c r="H7" s="6">
        <f>F10</f>
        <v>10814.948</v>
      </c>
      <c r="I7" s="37">
        <v>0.81510000000000005</v>
      </c>
      <c r="J7" s="2"/>
      <c r="K7" s="2"/>
      <c r="L7" s="2"/>
      <c r="M7" s="2"/>
      <c r="N7" s="2"/>
    </row>
    <row r="8" spans="1:14">
      <c r="A8" s="5">
        <v>6</v>
      </c>
      <c r="B8" s="26" t="s">
        <v>68</v>
      </c>
      <c r="C8" s="40">
        <v>1.1100000000000001</v>
      </c>
      <c r="D8" s="6">
        <v>0.72699999999999998</v>
      </c>
      <c r="E8" s="51">
        <v>1273</v>
      </c>
      <c r="F8" s="6">
        <v>1027.749</v>
      </c>
      <c r="G8" s="100">
        <f>E10</f>
        <v>10690</v>
      </c>
      <c r="H8" s="6">
        <f>F10</f>
        <v>10814.948</v>
      </c>
      <c r="I8" s="37">
        <v>0.79800000000000004</v>
      </c>
      <c r="J8" s="2"/>
      <c r="K8" s="2"/>
      <c r="L8" s="2"/>
      <c r="M8" s="2"/>
      <c r="N8" s="2"/>
    </row>
    <row r="9" spans="1:14">
      <c r="A9" s="5">
        <v>7</v>
      </c>
      <c r="B9" s="26" t="s">
        <v>69</v>
      </c>
      <c r="C9" s="40">
        <v>1.03</v>
      </c>
      <c r="D9" s="6">
        <v>0.85399999999999998</v>
      </c>
      <c r="E9" s="51">
        <v>1930</v>
      </c>
      <c r="F9" s="6">
        <v>1692.99</v>
      </c>
      <c r="G9" s="100">
        <f>E10</f>
        <v>10690</v>
      </c>
      <c r="H9" s="6">
        <f>F10</f>
        <v>10814.948</v>
      </c>
      <c r="I9" s="37">
        <v>0.86709999999999998</v>
      </c>
      <c r="J9" s="2"/>
      <c r="K9" s="2"/>
      <c r="L9" s="2"/>
      <c r="M9" s="2"/>
      <c r="N9" s="2"/>
    </row>
    <row r="10" spans="1:14">
      <c r="A10" s="5"/>
      <c r="B10" s="34" t="s">
        <v>82</v>
      </c>
      <c r="C10" s="5"/>
      <c r="D10" s="8"/>
      <c r="E10" s="63">
        <f>SUM(E3:E9)</f>
        <v>10690</v>
      </c>
      <c r="F10" s="6">
        <v>10814.948</v>
      </c>
      <c r="G10" s="6"/>
      <c r="H10" s="6"/>
      <c r="I10" s="5"/>
      <c r="J10" s="2"/>
      <c r="K10" s="2"/>
      <c r="L10" s="2"/>
      <c r="M10" s="2"/>
      <c r="N10" s="2"/>
    </row>
  </sheetData>
  <mergeCells count="1">
    <mergeCell ref="A1:I1"/>
  </mergeCells>
  <pageMargins left="1.1811023622047245" right="0.39370078740157483" top="1.1811023622047245" bottom="0.74803149606299213" header="0.31496062992125984" footer="0.31496062992125984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2:Z31"/>
  <sheetViews>
    <sheetView view="pageBreakPreview" zoomScale="120" zoomScaleNormal="90" zoomScaleSheetLayoutView="120" workbookViewId="0">
      <pane xSplit="2" ySplit="4" topLeftCell="K5" activePane="bottomRight" state="frozen"/>
      <selection pane="topRight" activeCell="C1" sqref="C1"/>
      <selection pane="bottomLeft" activeCell="A5" sqref="A5"/>
      <selection pane="bottomRight" activeCell="Z10" sqref="Z10"/>
    </sheetView>
  </sheetViews>
  <sheetFormatPr defaultRowHeight="15"/>
  <cols>
    <col min="1" max="1" width="4.42578125" style="31" customWidth="1"/>
    <col min="2" max="2" width="16.7109375" style="31" customWidth="1"/>
    <col min="3" max="3" width="9.28515625" style="31" bestFit="1" customWidth="1"/>
    <col min="4" max="4" width="14.140625" style="31" customWidth="1"/>
    <col min="5" max="5" width="14" style="31" customWidth="1"/>
    <col min="6" max="7" width="9.28515625" style="31" bestFit="1" customWidth="1"/>
    <col min="8" max="8" width="10.140625" style="31" customWidth="1"/>
    <col min="9" max="9" width="10.42578125" style="31" bestFit="1" customWidth="1"/>
    <col min="10" max="11" width="9.28515625" style="31" bestFit="1" customWidth="1"/>
    <col min="12" max="12" width="13.140625" style="31" customWidth="1"/>
    <col min="13" max="15" width="9.28515625" style="31" bestFit="1" customWidth="1"/>
    <col min="16" max="16" width="12.7109375" style="31" customWidth="1"/>
    <col min="17" max="17" width="11.5703125" style="31" bestFit="1" customWidth="1"/>
    <col min="18" max="18" width="10.42578125" style="31" bestFit="1" customWidth="1"/>
    <col min="19" max="19" width="11.28515625" style="31" customWidth="1"/>
    <col min="20" max="20" width="14.28515625" style="31" customWidth="1"/>
    <col min="21" max="21" width="8.85546875" style="31" customWidth="1"/>
    <col min="22" max="22" width="10.42578125" style="31" bestFit="1" customWidth="1"/>
    <col min="23" max="23" width="9.7109375" style="31" bestFit="1" customWidth="1"/>
    <col min="24" max="24" width="9" style="31" customWidth="1"/>
    <col min="25" max="25" width="9.85546875" style="31" customWidth="1"/>
    <col min="26" max="26" width="10.7109375" style="31" customWidth="1"/>
    <col min="27" max="16384" width="9.140625" style="31"/>
  </cols>
  <sheetData>
    <row r="2" spans="1:26">
      <c r="A2" s="95" t="s">
        <v>76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26">
      <c r="D3" s="31" t="s">
        <v>94</v>
      </c>
    </row>
    <row r="4" spans="1:26" ht="213" customHeight="1">
      <c r="A4" s="74" t="s">
        <v>4</v>
      </c>
      <c r="B4" s="74" t="s">
        <v>5</v>
      </c>
      <c r="C4" s="77" t="s">
        <v>32</v>
      </c>
      <c r="D4" s="75" t="s">
        <v>97</v>
      </c>
      <c r="E4" s="75" t="s">
        <v>33</v>
      </c>
      <c r="F4" s="76" t="s">
        <v>34</v>
      </c>
      <c r="G4" s="77" t="s">
        <v>35</v>
      </c>
      <c r="H4" s="78" t="s">
        <v>73</v>
      </c>
      <c r="I4" s="78" t="s">
        <v>33</v>
      </c>
      <c r="J4" s="77" t="s">
        <v>36</v>
      </c>
      <c r="K4" s="77" t="s">
        <v>74</v>
      </c>
      <c r="L4" s="78" t="s">
        <v>95</v>
      </c>
      <c r="M4" s="78" t="s">
        <v>33</v>
      </c>
      <c r="N4" s="77" t="s">
        <v>37</v>
      </c>
      <c r="O4" s="77" t="s">
        <v>38</v>
      </c>
      <c r="P4" s="78" t="s">
        <v>96</v>
      </c>
      <c r="Q4" s="78" t="s">
        <v>33</v>
      </c>
      <c r="R4" s="77" t="s">
        <v>39</v>
      </c>
      <c r="S4" s="77" t="s">
        <v>40</v>
      </c>
      <c r="T4" s="77" t="s">
        <v>41</v>
      </c>
      <c r="U4" s="77" t="s">
        <v>42</v>
      </c>
      <c r="V4" s="77" t="s">
        <v>43</v>
      </c>
      <c r="W4" s="77" t="s">
        <v>14</v>
      </c>
      <c r="X4" s="76" t="s">
        <v>44</v>
      </c>
      <c r="Y4" s="82" t="s">
        <v>62</v>
      </c>
      <c r="Z4" s="76" t="s">
        <v>83</v>
      </c>
    </row>
    <row r="5" spans="1:26" ht="15.75">
      <c r="A5" s="33">
        <v>1</v>
      </c>
      <c r="B5" s="26" t="s">
        <v>63</v>
      </c>
      <c r="C5" s="88">
        <v>207.96</v>
      </c>
      <c r="D5" s="88">
        <v>63376.24</v>
      </c>
      <c r="E5" s="51">
        <f>D12</f>
        <v>1784340.7800000003</v>
      </c>
      <c r="F5" s="53">
        <f>C5*(D5/E5)</f>
        <v>7.3863260976415051</v>
      </c>
      <c r="G5" s="54">
        <v>0</v>
      </c>
      <c r="H5" s="54"/>
      <c r="I5" s="51">
        <f>H12</f>
        <v>415</v>
      </c>
      <c r="J5" s="53">
        <f>G5*(H5/I5)</f>
        <v>0</v>
      </c>
      <c r="K5" s="54">
        <v>529.47</v>
      </c>
      <c r="L5" s="85">
        <v>565958</v>
      </c>
      <c r="M5" s="51">
        <f>L12</f>
        <v>7640190</v>
      </c>
      <c r="N5" s="53">
        <f>K5*(L5/M5)</f>
        <v>39.221247411386365</v>
      </c>
      <c r="O5" s="54">
        <v>6656</v>
      </c>
      <c r="P5" s="86">
        <v>2359756</v>
      </c>
      <c r="Q5" s="51">
        <f>P12</f>
        <v>10416020</v>
      </c>
      <c r="R5" s="51">
        <v>1507.921</v>
      </c>
      <c r="S5" s="51"/>
      <c r="T5" s="53">
        <f>F5+J5+N5+R5+S5</f>
        <v>1554.5285735090279</v>
      </c>
      <c r="U5" s="51">
        <v>791</v>
      </c>
      <c r="V5" s="53">
        <f>T12</f>
        <v>16031.00814725925</v>
      </c>
      <c r="W5" s="68">
        <f>U12</f>
        <v>10690</v>
      </c>
      <c r="X5" s="53">
        <v>1.3109999999999999</v>
      </c>
      <c r="Y5" s="87">
        <v>1.4373</v>
      </c>
      <c r="Z5" s="84">
        <f>C5+G5+K5+O5</f>
        <v>7393.43</v>
      </c>
    </row>
    <row r="6" spans="1:26" ht="15.75">
      <c r="A6" s="33">
        <v>2</v>
      </c>
      <c r="B6" s="26" t="s">
        <v>64</v>
      </c>
      <c r="C6" s="88">
        <v>53.76</v>
      </c>
      <c r="D6" s="88">
        <v>22976.79</v>
      </c>
      <c r="E6" s="51">
        <f>D12</f>
        <v>1784340.7800000003</v>
      </c>
      <c r="F6" s="53">
        <f t="shared" ref="F6:F10" si="0">C6*(D6/E6)</f>
        <v>0.69226251187287213</v>
      </c>
      <c r="G6" s="54">
        <v>1.2</v>
      </c>
      <c r="H6" s="54"/>
      <c r="I6" s="51">
        <f>H12</f>
        <v>415</v>
      </c>
      <c r="J6" s="53">
        <f>G6*(H6/I6)</f>
        <v>0</v>
      </c>
      <c r="K6" s="54">
        <v>70.56</v>
      </c>
      <c r="L6" s="85">
        <v>118670</v>
      </c>
      <c r="M6" s="51">
        <f>L12</f>
        <v>7640190</v>
      </c>
      <c r="N6" s="53">
        <f t="shared" ref="N6:N11" si="1">K6*(L6/M6)</f>
        <v>1.0959616449329139</v>
      </c>
      <c r="O6" s="54">
        <v>700</v>
      </c>
      <c r="P6" s="86">
        <v>324029</v>
      </c>
      <c r="Q6" s="51">
        <f>P12</f>
        <v>10416020</v>
      </c>
      <c r="R6" s="51">
        <v>21.776</v>
      </c>
      <c r="S6" s="51"/>
      <c r="T6" s="53">
        <f t="shared" ref="T6:T11" si="2">F6+J6+N6+R6+S6</f>
        <v>23.564224156805786</v>
      </c>
      <c r="U6" s="51">
        <v>450</v>
      </c>
      <c r="V6" s="53">
        <f>T12</f>
        <v>16031.00814725925</v>
      </c>
      <c r="W6" s="68">
        <f>U12</f>
        <v>10690</v>
      </c>
      <c r="X6" s="53">
        <v>3.5000000000000003E-2</v>
      </c>
      <c r="Y6" s="87">
        <v>2.3483999999999998</v>
      </c>
      <c r="Z6" s="84">
        <f t="shared" ref="Z6:Z11" si="3">C6+G6+K6+O6</f>
        <v>825.52</v>
      </c>
    </row>
    <row r="7" spans="1:26" ht="15.75">
      <c r="A7" s="33">
        <v>3</v>
      </c>
      <c r="B7" s="26" t="s">
        <v>65</v>
      </c>
      <c r="C7" s="88">
        <v>92.72</v>
      </c>
      <c r="D7" s="88">
        <v>27123.34</v>
      </c>
      <c r="E7" s="51">
        <f>D12</f>
        <v>1784340.7800000003</v>
      </c>
      <c r="F7" s="53">
        <f t="shared" si="0"/>
        <v>1.4094146773913891</v>
      </c>
      <c r="G7" s="54">
        <v>0</v>
      </c>
      <c r="H7" s="54"/>
      <c r="I7" s="51">
        <f>H12</f>
        <v>415</v>
      </c>
      <c r="J7" s="53">
        <f t="shared" ref="J7:J11" si="4">G7*(H7/I7)</f>
        <v>0</v>
      </c>
      <c r="K7" s="54">
        <v>184.32</v>
      </c>
      <c r="L7" s="85">
        <v>85270</v>
      </c>
      <c r="M7" s="51">
        <f>L12</f>
        <v>7640190</v>
      </c>
      <c r="N7" s="53">
        <f t="shared" si="1"/>
        <v>2.0571433956485374</v>
      </c>
      <c r="O7" s="54">
        <v>1484.8</v>
      </c>
      <c r="P7" s="86">
        <v>815952</v>
      </c>
      <c r="Q7" s="51">
        <f>P12</f>
        <v>10416020</v>
      </c>
      <c r="R7" s="51">
        <v>116.31399999999999</v>
      </c>
      <c r="S7" s="51"/>
      <c r="T7" s="53">
        <f t="shared" si="2"/>
        <v>119.78055807303991</v>
      </c>
      <c r="U7" s="51">
        <v>510</v>
      </c>
      <c r="V7" s="53">
        <f>T12</f>
        <v>16031.00814725925</v>
      </c>
      <c r="W7" s="68">
        <f>U12</f>
        <v>10690</v>
      </c>
      <c r="X7" s="53">
        <v>0.157</v>
      </c>
      <c r="Y7" s="87">
        <v>3.0337000000000001</v>
      </c>
      <c r="Z7" s="84">
        <f t="shared" si="3"/>
        <v>1761.84</v>
      </c>
    </row>
    <row r="8" spans="1:26" ht="15.75">
      <c r="A8" s="33">
        <v>4</v>
      </c>
      <c r="B8" s="26" t="s">
        <v>66</v>
      </c>
      <c r="C8" s="88">
        <v>573.96</v>
      </c>
      <c r="D8" s="88">
        <v>149892.26999999999</v>
      </c>
      <c r="E8" s="51">
        <f>D12</f>
        <v>1784340.7800000003</v>
      </c>
      <c r="F8" s="53">
        <f t="shared" si="0"/>
        <v>48.215098961757732</v>
      </c>
      <c r="G8" s="54">
        <v>0</v>
      </c>
      <c r="H8" s="54"/>
      <c r="I8" s="51">
        <f>H12</f>
        <v>415</v>
      </c>
      <c r="J8" s="53">
        <f t="shared" si="4"/>
        <v>0</v>
      </c>
      <c r="K8" s="54">
        <v>2037.15</v>
      </c>
      <c r="L8" s="85">
        <v>1166671</v>
      </c>
      <c r="M8" s="51">
        <f>L12</f>
        <v>7640190</v>
      </c>
      <c r="N8" s="53">
        <f t="shared" si="1"/>
        <v>311.07653443827968</v>
      </c>
      <c r="O8" s="54">
        <v>4621.1000000000004</v>
      </c>
      <c r="P8" s="86">
        <v>1096409</v>
      </c>
      <c r="Q8" s="51">
        <f>P12</f>
        <v>10416020</v>
      </c>
      <c r="R8" s="51">
        <v>486.42500000000001</v>
      </c>
      <c r="S8" s="51"/>
      <c r="T8" s="53">
        <f t="shared" si="2"/>
        <v>845.71663340003738</v>
      </c>
      <c r="U8" s="51">
        <v>918</v>
      </c>
      <c r="V8" s="53">
        <f>T12</f>
        <v>16031.00814725925</v>
      </c>
      <c r="W8" s="68">
        <f>U12</f>
        <v>10690</v>
      </c>
      <c r="X8" s="53">
        <v>0.61399999999999999</v>
      </c>
      <c r="Y8" s="87">
        <v>1.6380999999999999</v>
      </c>
      <c r="Z8" s="84">
        <f t="shared" si="3"/>
        <v>7232.2100000000009</v>
      </c>
    </row>
    <row r="9" spans="1:26" ht="15.75">
      <c r="A9" s="33">
        <v>5</v>
      </c>
      <c r="B9" s="26" t="s">
        <v>67</v>
      </c>
      <c r="C9" s="88">
        <v>4575.6499999999996</v>
      </c>
      <c r="D9" s="88">
        <v>1069464.1200000001</v>
      </c>
      <c r="E9" s="51">
        <f>D12</f>
        <v>1784340.7800000003</v>
      </c>
      <c r="F9" s="53">
        <f t="shared" si="0"/>
        <v>2742.4657641227027</v>
      </c>
      <c r="G9" s="54">
        <v>6.1</v>
      </c>
      <c r="H9" s="54"/>
      <c r="I9" s="51">
        <f>H12</f>
        <v>415</v>
      </c>
      <c r="J9" s="53">
        <f t="shared" si="4"/>
        <v>0</v>
      </c>
      <c r="K9" s="54">
        <v>8208.7199999999993</v>
      </c>
      <c r="L9" s="85">
        <v>3596284</v>
      </c>
      <c r="M9" s="51">
        <f>L12</f>
        <v>7640190</v>
      </c>
      <c r="N9" s="53">
        <f t="shared" si="1"/>
        <v>3863.8945361934716</v>
      </c>
      <c r="O9" s="54">
        <v>14213.2</v>
      </c>
      <c r="P9" s="86">
        <v>2687772</v>
      </c>
      <c r="Q9" s="51">
        <f>P12</f>
        <v>10416020</v>
      </c>
      <c r="R9" s="51">
        <v>3667.6039999999998</v>
      </c>
      <c r="S9" s="51"/>
      <c r="T9" s="53">
        <f t="shared" si="2"/>
        <v>10273.964300316175</v>
      </c>
      <c r="U9" s="51">
        <v>4818</v>
      </c>
      <c r="V9" s="53">
        <f>T12</f>
        <v>16031.00814725925</v>
      </c>
      <c r="W9" s="68">
        <f>U12</f>
        <v>10690</v>
      </c>
      <c r="X9" s="53">
        <v>1.4219999999999999</v>
      </c>
      <c r="Y9" s="87">
        <v>0.57820000000000005</v>
      </c>
      <c r="Z9" s="84">
        <f t="shared" si="3"/>
        <v>27003.67</v>
      </c>
    </row>
    <row r="10" spans="1:26" ht="15.75">
      <c r="A10" s="33">
        <v>6</v>
      </c>
      <c r="B10" s="26" t="s">
        <v>68</v>
      </c>
      <c r="C10" s="88">
        <v>1105.78</v>
      </c>
      <c r="D10" s="88">
        <v>335427.49</v>
      </c>
      <c r="E10" s="51">
        <f>D12</f>
        <v>1784340.7800000003</v>
      </c>
      <c r="F10" s="53">
        <f t="shared" si="0"/>
        <v>207.86893067152786</v>
      </c>
      <c r="G10" s="54">
        <v>1.3</v>
      </c>
      <c r="H10" s="54"/>
      <c r="I10" s="51">
        <f>H12</f>
        <v>415</v>
      </c>
      <c r="J10" s="53">
        <f t="shared" si="4"/>
        <v>0</v>
      </c>
      <c r="K10" s="54">
        <v>1511.37</v>
      </c>
      <c r="L10" s="85">
        <v>941354</v>
      </c>
      <c r="M10" s="51">
        <f>L12</f>
        <v>7640190</v>
      </c>
      <c r="N10" s="53">
        <f t="shared" si="1"/>
        <v>186.21712221554696</v>
      </c>
      <c r="O10" s="54">
        <v>8277.7000000000007</v>
      </c>
      <c r="P10" s="86">
        <v>1679516</v>
      </c>
      <c r="Q10" s="51">
        <f>P12</f>
        <v>10416020</v>
      </c>
      <c r="R10" s="51">
        <v>1334.7260000000001</v>
      </c>
      <c r="S10" s="51"/>
      <c r="T10" s="53">
        <f t="shared" si="2"/>
        <v>1728.812052887075</v>
      </c>
      <c r="U10" s="51">
        <v>1273</v>
      </c>
      <c r="V10" s="53">
        <f>T12</f>
        <v>16031.00814725925</v>
      </c>
      <c r="W10" s="68">
        <f>U12</f>
        <v>10690</v>
      </c>
      <c r="X10" s="53">
        <v>0.90600000000000003</v>
      </c>
      <c r="Y10" s="87">
        <v>0.57750000000000001</v>
      </c>
      <c r="Z10" s="84">
        <f t="shared" si="3"/>
        <v>10896.150000000001</v>
      </c>
    </row>
    <row r="11" spans="1:26" ht="15.75">
      <c r="A11" s="33">
        <v>7</v>
      </c>
      <c r="B11" s="26" t="s">
        <v>69</v>
      </c>
      <c r="C11" s="88">
        <v>530.02</v>
      </c>
      <c r="D11" s="88">
        <v>116080.53</v>
      </c>
      <c r="E11" s="51">
        <f>D12</f>
        <v>1784340.7800000003</v>
      </c>
      <c r="F11" s="53">
        <f>C11*(D11/E11)</f>
        <v>34.480522555002068</v>
      </c>
      <c r="G11" s="54">
        <v>0</v>
      </c>
      <c r="H11" s="54"/>
      <c r="I11" s="51">
        <f>H12</f>
        <v>415</v>
      </c>
      <c r="J11" s="53">
        <f t="shared" si="4"/>
        <v>0</v>
      </c>
      <c r="K11" s="54">
        <v>1362.78</v>
      </c>
      <c r="L11" s="85">
        <v>1165983</v>
      </c>
      <c r="M11" s="51">
        <f>L12</f>
        <v>7640190</v>
      </c>
      <c r="N11" s="53">
        <f t="shared" si="1"/>
        <v>207.97628236208786</v>
      </c>
      <c r="O11" s="54">
        <v>8907.2999999999993</v>
      </c>
      <c r="P11" s="86">
        <v>1452586</v>
      </c>
      <c r="Q11" s="51">
        <f>P12</f>
        <v>10416020</v>
      </c>
      <c r="R11" s="51">
        <v>1242.1849999999999</v>
      </c>
      <c r="S11" s="51"/>
      <c r="T11" s="53">
        <f t="shared" si="2"/>
        <v>1484.6418049170898</v>
      </c>
      <c r="U11" s="51">
        <v>1930</v>
      </c>
      <c r="V11" s="53">
        <f>T12</f>
        <v>16031.00814725925</v>
      </c>
      <c r="W11" s="68">
        <f>U12</f>
        <v>10690</v>
      </c>
      <c r="X11" s="53">
        <v>0.51300000000000001</v>
      </c>
      <c r="Y11" s="87">
        <v>0.99719999999999998</v>
      </c>
      <c r="Z11" s="84">
        <f t="shared" si="3"/>
        <v>10800.099999999999</v>
      </c>
    </row>
    <row r="12" spans="1:26">
      <c r="A12" s="33"/>
      <c r="B12" s="33" t="s">
        <v>82</v>
      </c>
      <c r="C12" s="52">
        <f>SUM(C5:C11)</f>
        <v>7139.8499999999985</v>
      </c>
      <c r="D12" s="51">
        <f>SUM(D5:D11)</f>
        <v>1784340.7800000003</v>
      </c>
      <c r="E12" s="51"/>
      <c r="F12" s="51"/>
      <c r="G12" s="51"/>
      <c r="H12" s="51">
        <v>415</v>
      </c>
      <c r="I12" s="51"/>
      <c r="J12" s="51"/>
      <c r="K12" s="51">
        <f>SUM(K5:K11)</f>
        <v>13904.37</v>
      </c>
      <c r="L12" s="51">
        <f>SUM(L5:L11)</f>
        <v>7640190</v>
      </c>
      <c r="M12" s="51"/>
      <c r="N12" s="51"/>
      <c r="O12" s="51">
        <f>SUM(O5:O11)</f>
        <v>44860.100000000006</v>
      </c>
      <c r="P12" s="51">
        <f>SUM(P5:P11)</f>
        <v>10416020</v>
      </c>
      <c r="Q12" s="51"/>
      <c r="R12" s="54"/>
      <c r="S12" s="54"/>
      <c r="T12" s="69">
        <f>SUM(T5:T11)</f>
        <v>16031.00814725925</v>
      </c>
      <c r="U12" s="68">
        <f>SUM(U5:U11)</f>
        <v>10690</v>
      </c>
      <c r="V12" s="53">
        <f>T12</f>
        <v>16031.00814725925</v>
      </c>
      <c r="W12" s="68">
        <f>U12</f>
        <v>10690</v>
      </c>
      <c r="X12" s="53">
        <v>1</v>
      </c>
      <c r="Y12" s="87">
        <v>2.4594</v>
      </c>
      <c r="Z12" s="84">
        <f>SUM(Z5:Z11)</f>
        <v>65912.92</v>
      </c>
    </row>
    <row r="17" spans="7:16"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7:16"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7:16"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7:16"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7:16">
      <c r="G21" s="39"/>
      <c r="H21" s="39"/>
      <c r="I21" s="39"/>
      <c r="J21" s="39"/>
      <c r="K21" s="39"/>
      <c r="L21" s="39"/>
      <c r="M21" s="39"/>
      <c r="N21" s="39"/>
      <c r="O21" s="39"/>
      <c r="P21" s="35"/>
    </row>
    <row r="22" spans="7:16">
      <c r="G22" s="39"/>
      <c r="H22" s="39"/>
      <c r="I22" s="39"/>
      <c r="J22" s="39"/>
      <c r="K22" s="39"/>
      <c r="L22" s="39"/>
      <c r="M22" s="39"/>
      <c r="N22" s="39"/>
      <c r="O22" s="39"/>
      <c r="P22" s="35"/>
    </row>
    <row r="23" spans="7:16">
      <c r="G23" s="39"/>
      <c r="H23" s="39"/>
      <c r="I23" s="39"/>
      <c r="J23" s="39"/>
      <c r="K23" s="39"/>
      <c r="L23" s="39"/>
      <c r="M23" s="39"/>
      <c r="N23" s="39"/>
      <c r="O23" s="39"/>
      <c r="P23" s="35"/>
    </row>
    <row r="24" spans="7:16">
      <c r="G24" s="39"/>
      <c r="H24" s="39"/>
      <c r="I24" s="39"/>
      <c r="J24" s="39"/>
      <c r="K24" s="39"/>
      <c r="L24" s="39"/>
      <c r="M24" s="39"/>
      <c r="N24" s="39"/>
      <c r="O24" s="39"/>
      <c r="P24" s="35"/>
    </row>
    <row r="25" spans="7:16">
      <c r="G25" s="39"/>
      <c r="H25" s="39"/>
      <c r="I25" s="39"/>
      <c r="J25" s="39"/>
      <c r="K25" s="39"/>
      <c r="L25" s="39"/>
      <c r="M25" s="39"/>
      <c r="N25" s="39"/>
      <c r="O25" s="39"/>
      <c r="P25" s="35"/>
    </row>
    <row r="26" spans="7:16">
      <c r="G26" s="39"/>
      <c r="H26" s="39"/>
      <c r="I26" s="39"/>
      <c r="J26" s="39"/>
      <c r="K26" s="39"/>
      <c r="L26" s="39"/>
      <c r="M26" s="39"/>
      <c r="N26" s="39"/>
      <c r="O26" s="39"/>
      <c r="P26" s="35"/>
    </row>
    <row r="27" spans="7:16">
      <c r="G27" s="39"/>
      <c r="H27" s="39"/>
      <c r="I27" s="39"/>
      <c r="J27" s="39"/>
      <c r="K27" s="39"/>
      <c r="L27" s="39"/>
      <c r="M27" s="39"/>
      <c r="N27" s="39"/>
      <c r="O27" s="39"/>
      <c r="P27" s="35"/>
    </row>
    <row r="28" spans="7:16"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7:16"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7:16"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7:16">
      <c r="G31" s="39"/>
      <c r="H31" s="39"/>
      <c r="I31" s="39"/>
      <c r="J31" s="39"/>
      <c r="K31" s="39"/>
      <c r="L31" s="39"/>
      <c r="M31" s="39"/>
      <c r="N31" s="39"/>
      <c r="O31" s="39"/>
      <c r="P31" s="39"/>
    </row>
  </sheetData>
  <mergeCells count="1">
    <mergeCell ref="A2:X2"/>
  </mergeCells>
  <pageMargins left="0.70866141732283472" right="0.70866141732283472" top="1.5748031496062993" bottom="0.74803149606299213" header="0.31496062992125984" footer="0.31496062992125984"/>
  <pageSetup paperSize="9" scale="47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E8" sqref="E8"/>
    </sheetView>
  </sheetViews>
  <sheetFormatPr defaultRowHeight="15"/>
  <cols>
    <col min="1" max="1" width="7.140625" customWidth="1"/>
    <col min="2" max="2" width="28.5703125" customWidth="1"/>
    <col min="3" max="3" width="11" customWidth="1"/>
    <col min="4" max="4" width="11.5703125" customWidth="1"/>
    <col min="5" max="5" width="10.28515625" customWidth="1"/>
  </cols>
  <sheetData>
    <row r="1" spans="1:9">
      <c r="A1" s="98" t="s">
        <v>56</v>
      </c>
      <c r="B1" s="98"/>
      <c r="C1" s="98"/>
      <c r="D1" s="98"/>
      <c r="E1" s="98"/>
    </row>
    <row r="3" spans="1:9">
      <c r="A3" s="1" t="s">
        <v>4</v>
      </c>
      <c r="B3" s="1" t="s">
        <v>5</v>
      </c>
      <c r="C3" s="12" t="s">
        <v>44</v>
      </c>
      <c r="D3" s="12" t="s">
        <v>26</v>
      </c>
      <c r="E3" s="12" t="s">
        <v>45</v>
      </c>
      <c r="F3" s="12" t="s">
        <v>70</v>
      </c>
    </row>
    <row r="4" spans="1:9">
      <c r="A4" s="5">
        <v>1</v>
      </c>
      <c r="B4" s="26" t="s">
        <v>63</v>
      </c>
      <c r="C4" s="13">
        <v>1.3105</v>
      </c>
      <c r="D4" s="13">
        <v>1.5275000000000001</v>
      </c>
      <c r="E4" s="36">
        <v>0.85799999999999998</v>
      </c>
      <c r="F4" s="42">
        <v>3</v>
      </c>
      <c r="I4" s="41"/>
    </row>
    <row r="5" spans="1:9">
      <c r="A5" s="5">
        <v>2</v>
      </c>
      <c r="B5" s="26" t="s">
        <v>64</v>
      </c>
      <c r="C5" s="13">
        <v>3.49E-2</v>
      </c>
      <c r="D5" s="13">
        <v>1.4717</v>
      </c>
      <c r="E5" s="36">
        <f t="shared" ref="E5:E9" si="0">C5/D5</f>
        <v>2.3714072161445946E-2</v>
      </c>
      <c r="F5" s="42">
        <v>7</v>
      </c>
    </row>
    <row r="6" spans="1:9">
      <c r="A6" s="5">
        <v>3</v>
      </c>
      <c r="B6" s="26" t="s">
        <v>65</v>
      </c>
      <c r="C6" s="13">
        <v>0.15659999999999999</v>
      </c>
      <c r="D6" s="13">
        <v>1.9554</v>
      </c>
      <c r="E6" s="36">
        <f t="shared" si="0"/>
        <v>8.0085915925130396E-2</v>
      </c>
      <c r="F6" s="12">
        <v>6</v>
      </c>
    </row>
    <row r="7" spans="1:9">
      <c r="A7" s="5">
        <v>4</v>
      </c>
      <c r="B7" s="26" t="s">
        <v>66</v>
      </c>
      <c r="C7" s="13">
        <v>0.61429999999999996</v>
      </c>
      <c r="D7" s="13">
        <v>1.3133999999999999</v>
      </c>
      <c r="E7" s="36">
        <v>0.4677</v>
      </c>
      <c r="F7" s="12">
        <v>5</v>
      </c>
    </row>
    <row r="8" spans="1:9">
      <c r="A8" s="5">
        <v>5</v>
      </c>
      <c r="B8" s="26" t="s">
        <v>67</v>
      </c>
      <c r="C8" s="13">
        <v>1.4219999999999999</v>
      </c>
      <c r="D8" s="13">
        <v>0.81510000000000005</v>
      </c>
      <c r="E8" s="36">
        <v>1.7444999999999999</v>
      </c>
      <c r="F8" s="12">
        <v>1</v>
      </c>
    </row>
    <row r="9" spans="1:9">
      <c r="A9" s="5">
        <v>6</v>
      </c>
      <c r="B9" s="26" t="s">
        <v>68</v>
      </c>
      <c r="C9" s="13">
        <v>0.90559999999999996</v>
      </c>
      <c r="D9" s="13">
        <v>0.79800000000000004</v>
      </c>
      <c r="E9" s="36">
        <f t="shared" si="0"/>
        <v>1.1348370927318294</v>
      </c>
      <c r="F9" s="12">
        <v>2</v>
      </c>
    </row>
    <row r="10" spans="1:9">
      <c r="A10" s="5">
        <v>7</v>
      </c>
      <c r="B10" s="26" t="s">
        <v>69</v>
      </c>
      <c r="C10" s="13">
        <v>0.51300000000000001</v>
      </c>
      <c r="D10" s="13">
        <v>0.86709999999999998</v>
      </c>
      <c r="E10" s="36">
        <f>C10/D10</f>
        <v>0.59162726329143123</v>
      </c>
      <c r="F10" s="12">
        <v>4</v>
      </c>
    </row>
    <row r="11" spans="1:9">
      <c r="A11" s="12"/>
      <c r="B11" s="12" t="s">
        <v>82</v>
      </c>
      <c r="C11" s="12"/>
      <c r="D11" s="12"/>
      <c r="E11" s="13">
        <v>4.9004000000000003</v>
      </c>
      <c r="F11" s="12"/>
    </row>
  </sheetData>
  <mergeCells count="1">
    <mergeCell ref="A1:E1"/>
  </mergeCells>
  <pageMargins left="1.1811023622047245" right="0.39370078740157483" top="0.74803149606299213" bottom="0.74803149606299213" header="0.31496062992125984" footer="0.31496062992125984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>
      <selection activeCell="I8" sqref="I8"/>
    </sheetView>
  </sheetViews>
  <sheetFormatPr defaultRowHeight="15"/>
  <cols>
    <col min="1" max="1" width="4.7109375" customWidth="1"/>
    <col min="2" max="2" width="16.28515625" customWidth="1"/>
    <col min="3" max="3" width="11.5703125" customWidth="1"/>
    <col min="4" max="4" width="13.42578125" customWidth="1"/>
    <col min="5" max="5" width="13.85546875" customWidth="1"/>
    <col min="6" max="6" width="12.42578125" customWidth="1"/>
    <col min="7" max="7" width="12.140625" customWidth="1"/>
    <col min="8" max="8" width="13.42578125" customWidth="1"/>
    <col min="9" max="9" width="18.140625" customWidth="1"/>
  </cols>
  <sheetData>
    <row r="1" spans="1:9">
      <c r="B1" s="99" t="s">
        <v>77</v>
      </c>
      <c r="C1" s="99"/>
      <c r="D1" s="99"/>
      <c r="E1" s="99"/>
      <c r="F1" s="99"/>
      <c r="G1" s="99"/>
      <c r="H1" s="99"/>
      <c r="I1" s="99"/>
    </row>
    <row r="2" spans="1:9" ht="90">
      <c r="A2" s="1" t="s">
        <v>4</v>
      </c>
      <c r="B2" s="1" t="s">
        <v>5</v>
      </c>
      <c r="C2" s="14" t="s">
        <v>46</v>
      </c>
      <c r="D2" s="14" t="s">
        <v>14</v>
      </c>
      <c r="E2" s="25" t="s">
        <v>47</v>
      </c>
      <c r="F2" s="25" t="s">
        <v>48</v>
      </c>
      <c r="G2" s="25" t="s">
        <v>49</v>
      </c>
      <c r="H2" s="25" t="s">
        <v>50</v>
      </c>
      <c r="I2" s="25" t="s">
        <v>51</v>
      </c>
    </row>
    <row r="3" spans="1:9">
      <c r="A3" s="5">
        <v>1</v>
      </c>
      <c r="B3" s="26" t="s">
        <v>63</v>
      </c>
      <c r="C3" s="23">
        <v>65912.92</v>
      </c>
      <c r="D3" s="5">
        <v>10690</v>
      </c>
      <c r="E3" s="6">
        <v>1.355</v>
      </c>
      <c r="F3" s="37">
        <v>0.85799999999999998</v>
      </c>
      <c r="G3" s="6">
        <v>1.5269999999999999</v>
      </c>
      <c r="H3" s="51">
        <v>791</v>
      </c>
      <c r="I3" s="29">
        <v>3702.5</v>
      </c>
    </row>
    <row r="4" spans="1:9">
      <c r="A4" s="5">
        <v>2</v>
      </c>
      <c r="B4" s="26" t="s">
        <v>64</v>
      </c>
      <c r="C4" s="23">
        <v>65912.92</v>
      </c>
      <c r="D4" s="5">
        <v>10690</v>
      </c>
      <c r="E4" s="6">
        <v>1.355</v>
      </c>
      <c r="F4" s="37">
        <v>2.3699999999999999E-2</v>
      </c>
      <c r="G4" s="6">
        <v>1.472</v>
      </c>
      <c r="H4" s="51">
        <v>450</v>
      </c>
      <c r="I4" s="29">
        <v>5436.1</v>
      </c>
    </row>
    <row r="5" spans="1:9">
      <c r="A5" s="5">
        <v>3</v>
      </c>
      <c r="B5" s="26" t="s">
        <v>65</v>
      </c>
      <c r="C5" s="23">
        <v>65912.92</v>
      </c>
      <c r="D5" s="5">
        <v>10690</v>
      </c>
      <c r="E5" s="6">
        <v>1.355</v>
      </c>
      <c r="F5" s="37">
        <v>8.0100000000000005E-2</v>
      </c>
      <c r="G5" s="6">
        <v>1.9550000000000001</v>
      </c>
      <c r="H5" s="51">
        <v>510</v>
      </c>
      <c r="I5" s="29">
        <v>7839</v>
      </c>
    </row>
    <row r="6" spans="1:9">
      <c r="A6" s="5">
        <v>4</v>
      </c>
      <c r="B6" s="26" t="s">
        <v>66</v>
      </c>
      <c r="C6" s="23">
        <v>65912.92</v>
      </c>
      <c r="D6" s="5">
        <v>10690</v>
      </c>
      <c r="E6" s="6">
        <v>1.355</v>
      </c>
      <c r="F6" s="37">
        <v>0.4677</v>
      </c>
      <c r="G6" s="6">
        <v>1.3129999999999999</v>
      </c>
      <c r="H6" s="51">
        <v>918</v>
      </c>
      <c r="I6" s="29">
        <v>6595.9</v>
      </c>
    </row>
    <row r="7" spans="1:9">
      <c r="A7" s="5">
        <v>5</v>
      </c>
      <c r="B7" s="26" t="s">
        <v>67</v>
      </c>
      <c r="C7" s="23">
        <v>65912.92</v>
      </c>
      <c r="D7" s="5">
        <v>10690</v>
      </c>
      <c r="E7" s="6">
        <v>1.355</v>
      </c>
      <c r="F7" s="37">
        <v>1.7444999999999999</v>
      </c>
      <c r="G7" s="6">
        <v>0.81499999999999995</v>
      </c>
      <c r="H7" s="51">
        <v>4818</v>
      </c>
      <c r="I7" s="29">
        <v>-9432.7000000000007</v>
      </c>
    </row>
    <row r="8" spans="1:9">
      <c r="A8" s="5">
        <v>6</v>
      </c>
      <c r="B8" s="26" t="s">
        <v>68</v>
      </c>
      <c r="C8" s="23">
        <v>65912.92</v>
      </c>
      <c r="D8" s="5">
        <v>10690</v>
      </c>
      <c r="E8" s="6">
        <v>1.355</v>
      </c>
      <c r="F8" s="37">
        <v>1.1348</v>
      </c>
      <c r="G8" s="6">
        <v>0.79800000000000004</v>
      </c>
      <c r="H8" s="51">
        <v>1273</v>
      </c>
      <c r="I8" s="29">
        <v>1378.9</v>
      </c>
    </row>
    <row r="9" spans="1:9">
      <c r="A9" s="5">
        <v>7</v>
      </c>
      <c r="B9" s="26" t="s">
        <v>69</v>
      </c>
      <c r="C9" s="23">
        <v>65912.92</v>
      </c>
      <c r="D9" s="5">
        <v>10690</v>
      </c>
      <c r="E9" s="6">
        <v>1.355</v>
      </c>
      <c r="F9" s="37">
        <v>0.59160000000000001</v>
      </c>
      <c r="G9" s="6">
        <v>0.86699999999999999</v>
      </c>
      <c r="H9" s="51">
        <v>1930</v>
      </c>
      <c r="I9" s="29">
        <v>7876.3</v>
      </c>
    </row>
    <row r="10" spans="1:9">
      <c r="I10" s="19"/>
    </row>
    <row r="11" spans="1:9">
      <c r="I11" s="19"/>
    </row>
  </sheetData>
  <mergeCells count="1">
    <mergeCell ref="B1:I1"/>
  </mergeCells>
  <pageMargins left="0.70866141732283472" right="0.70866141732283472" top="1.1811023622047245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179"/>
  <sheetViews>
    <sheetView tabSelected="1" workbookViewId="0">
      <selection activeCell="Q11" sqref="Q11"/>
    </sheetView>
  </sheetViews>
  <sheetFormatPr defaultRowHeight="15"/>
  <cols>
    <col min="1" max="1" width="5.42578125" customWidth="1"/>
    <col min="2" max="2" width="16.7109375" customWidth="1"/>
    <col min="3" max="3" width="9.140625" customWidth="1"/>
    <col min="4" max="5" width="12.28515625" customWidth="1"/>
    <col min="6" max="6" width="12.85546875" customWidth="1"/>
    <col min="7" max="7" width="13.28515625" customWidth="1"/>
    <col min="8" max="8" width="10.85546875" customWidth="1"/>
    <col min="9" max="9" width="10.85546875" style="28" customWidth="1"/>
    <col min="10" max="10" width="9.140625" customWidth="1"/>
    <col min="11" max="11" width="15" style="28" customWidth="1"/>
    <col min="12" max="13" width="10.140625" customWidth="1"/>
    <col min="14" max="14" width="10.28515625" customWidth="1"/>
    <col min="15" max="15" width="11.7109375" customWidth="1"/>
    <col min="16" max="16" width="12.7109375" customWidth="1"/>
    <col min="17" max="17" width="14" customWidth="1"/>
    <col min="18" max="18" width="10" customWidth="1"/>
    <col min="19" max="19" width="14.140625" customWidth="1"/>
    <col min="20" max="20" width="14.5703125" customWidth="1"/>
    <col min="21" max="21" width="13.5703125" customWidth="1"/>
  </cols>
  <sheetData>
    <row r="1" spans="1:20" ht="15" customHeight="1">
      <c r="A1" s="94" t="s">
        <v>102</v>
      </c>
      <c r="B1" s="94"/>
      <c r="C1" s="94"/>
      <c r="D1" s="94"/>
      <c r="E1" s="94"/>
      <c r="F1" s="94"/>
      <c r="G1" s="94"/>
      <c r="H1" s="94"/>
      <c r="I1" s="94"/>
      <c r="J1" s="15"/>
      <c r="K1" s="15"/>
      <c r="L1" s="15"/>
      <c r="M1" s="15"/>
      <c r="N1" s="15"/>
      <c r="O1" s="15"/>
      <c r="P1" s="15"/>
    </row>
    <row r="2" spans="1:20">
      <c r="A2" s="7"/>
      <c r="B2" s="7"/>
      <c r="C2" s="7"/>
      <c r="D2" s="7"/>
      <c r="E2" s="7"/>
      <c r="F2" s="7"/>
      <c r="G2" s="7"/>
      <c r="H2" s="7"/>
      <c r="I2" s="7"/>
      <c r="J2" s="15"/>
      <c r="K2" s="15"/>
      <c r="L2" s="15"/>
      <c r="M2" s="15"/>
      <c r="N2" s="15"/>
      <c r="O2" s="15"/>
      <c r="P2" s="15"/>
      <c r="R2" s="21"/>
      <c r="S2" s="21"/>
    </row>
    <row r="3" spans="1:20" ht="158.25" customHeight="1">
      <c r="A3" s="4" t="s">
        <v>4</v>
      </c>
      <c r="B3" s="4" t="s">
        <v>5</v>
      </c>
      <c r="C3" s="8" t="s">
        <v>52</v>
      </c>
      <c r="D3" s="25" t="s">
        <v>51</v>
      </c>
      <c r="E3" s="25" t="s">
        <v>53</v>
      </c>
      <c r="F3" s="25" t="s">
        <v>91</v>
      </c>
      <c r="G3" s="25" t="s">
        <v>87</v>
      </c>
      <c r="H3" s="25" t="s">
        <v>57</v>
      </c>
      <c r="I3" s="25" t="s">
        <v>59</v>
      </c>
      <c r="J3" s="25" t="s">
        <v>58</v>
      </c>
      <c r="K3" s="25" t="s">
        <v>92</v>
      </c>
      <c r="L3" s="8" t="s">
        <v>62</v>
      </c>
      <c r="M3" s="25" t="s">
        <v>61</v>
      </c>
      <c r="N3" s="25" t="s">
        <v>58</v>
      </c>
      <c r="O3" s="5" t="s">
        <v>90</v>
      </c>
      <c r="P3" s="5" t="s">
        <v>100</v>
      </c>
      <c r="Q3" s="5" t="s">
        <v>101</v>
      </c>
      <c r="T3" s="49"/>
    </row>
    <row r="4" spans="1:20">
      <c r="A4" s="8">
        <v>1</v>
      </c>
      <c r="B4" s="61" t="s">
        <v>63</v>
      </c>
      <c r="C4" s="58">
        <v>23396</v>
      </c>
      <c r="D4" s="58">
        <v>3702.5</v>
      </c>
      <c r="E4" s="58">
        <f>D11</f>
        <v>32828.700000000004</v>
      </c>
      <c r="F4" s="57"/>
      <c r="G4" s="12"/>
      <c r="H4" s="73">
        <v>2638.63</v>
      </c>
      <c r="I4" s="62">
        <v>0.85799999999999998</v>
      </c>
      <c r="J4" s="63">
        <v>3</v>
      </c>
      <c r="K4" s="57">
        <v>1438.5</v>
      </c>
      <c r="L4" s="36">
        <v>1.4373</v>
      </c>
      <c r="M4" s="38">
        <v>0.94099999999999995</v>
      </c>
      <c r="N4" s="24">
        <f>RANK(M4,M4:M10)</f>
        <v>5</v>
      </c>
      <c r="O4" s="64">
        <v>1438.5</v>
      </c>
      <c r="P4" s="64">
        <v>1150.8</v>
      </c>
      <c r="Q4" s="64">
        <v>1150.8</v>
      </c>
      <c r="T4" s="49"/>
    </row>
    <row r="5" spans="1:20">
      <c r="A5" s="8">
        <v>2</v>
      </c>
      <c r="B5" s="61" t="s">
        <v>64</v>
      </c>
      <c r="C5" s="58">
        <v>23396</v>
      </c>
      <c r="D5" s="58">
        <v>5436.1</v>
      </c>
      <c r="E5" s="58">
        <f>D11</f>
        <v>32828.700000000004</v>
      </c>
      <c r="F5" s="57"/>
      <c r="G5" s="12"/>
      <c r="H5" s="73">
        <v>3874.16</v>
      </c>
      <c r="I5" s="62">
        <v>2.3699999999999999E-2</v>
      </c>
      <c r="J5" s="63">
        <v>7</v>
      </c>
      <c r="K5" s="57">
        <v>4026.4</v>
      </c>
      <c r="L5" s="36">
        <v>2.3485</v>
      </c>
      <c r="M5" s="38">
        <v>1.5960000000000001</v>
      </c>
      <c r="N5" s="24">
        <f>RANK(M5,M4:M10)</f>
        <v>1</v>
      </c>
      <c r="O5" s="64">
        <v>4026.4</v>
      </c>
      <c r="P5" s="64">
        <v>3221.12</v>
      </c>
      <c r="Q5" s="64">
        <v>3221.12</v>
      </c>
      <c r="T5" s="49"/>
    </row>
    <row r="6" spans="1:20">
      <c r="A6" s="8">
        <v>3</v>
      </c>
      <c r="B6" s="61" t="s">
        <v>65</v>
      </c>
      <c r="C6" s="58">
        <v>23396</v>
      </c>
      <c r="D6" s="58">
        <v>7839</v>
      </c>
      <c r="E6" s="58">
        <f>D11</f>
        <v>32828.700000000004</v>
      </c>
      <c r="F6" s="57"/>
      <c r="G6" s="12"/>
      <c r="H6" s="73">
        <v>5586.61</v>
      </c>
      <c r="I6" s="62">
        <v>8.0100000000000005E-2</v>
      </c>
      <c r="J6" s="63">
        <v>6</v>
      </c>
      <c r="K6" s="57">
        <v>6107.2</v>
      </c>
      <c r="L6" s="36">
        <v>3.0337000000000001</v>
      </c>
      <c r="M6" s="38">
        <v>1.5509999999999999</v>
      </c>
      <c r="N6" s="24">
        <f>RANK(M6,M4:M10)</f>
        <v>2</v>
      </c>
      <c r="O6" s="64">
        <v>6107.2</v>
      </c>
      <c r="P6" s="64">
        <v>4885.7</v>
      </c>
      <c r="Q6" s="64">
        <v>4885.7</v>
      </c>
      <c r="T6" s="49"/>
    </row>
    <row r="7" spans="1:20">
      <c r="A7" s="8">
        <v>4</v>
      </c>
      <c r="B7" s="61" t="s">
        <v>66</v>
      </c>
      <c r="C7" s="58">
        <v>23396</v>
      </c>
      <c r="D7" s="58">
        <v>6595.9</v>
      </c>
      <c r="E7" s="58">
        <f>D11</f>
        <v>32828.700000000004</v>
      </c>
      <c r="F7" s="57"/>
      <c r="G7" s="12"/>
      <c r="H7" s="73">
        <v>4700.6899999999996</v>
      </c>
      <c r="I7" s="62">
        <v>0.4677</v>
      </c>
      <c r="J7" s="63">
        <v>5</v>
      </c>
      <c r="K7" s="57">
        <v>3355.5</v>
      </c>
      <c r="L7" s="65">
        <v>1.6380999999999999</v>
      </c>
      <c r="M7" s="66">
        <v>1.2470000000000001</v>
      </c>
      <c r="N7" s="57">
        <f>RANK(M7,M4:M10)</f>
        <v>3</v>
      </c>
      <c r="O7" s="64">
        <v>3355.5</v>
      </c>
      <c r="P7" s="64">
        <v>2684.4</v>
      </c>
      <c r="Q7" s="64">
        <v>2684.4</v>
      </c>
      <c r="T7" s="49"/>
    </row>
    <row r="8" spans="1:20">
      <c r="A8" s="8">
        <v>5</v>
      </c>
      <c r="B8" s="61" t="s">
        <v>67</v>
      </c>
      <c r="C8" s="58">
        <v>23396</v>
      </c>
      <c r="D8" s="58"/>
      <c r="E8" s="58">
        <f>D11</f>
        <v>32828.700000000004</v>
      </c>
      <c r="F8" s="57"/>
      <c r="G8" s="12"/>
      <c r="H8" s="73">
        <f t="shared" ref="H8" si="0">C8*D8/E8+F8+G8</f>
        <v>0</v>
      </c>
      <c r="I8" s="62">
        <v>1.7444999999999999</v>
      </c>
      <c r="J8" s="63">
        <v>1</v>
      </c>
      <c r="K8" s="57">
        <v>1887.7</v>
      </c>
      <c r="L8" s="36">
        <v>0.57820000000000005</v>
      </c>
      <c r="M8" s="38">
        <v>0.70899999999999996</v>
      </c>
      <c r="N8" s="24">
        <f>RANK(M8,M4:M10)</f>
        <v>7</v>
      </c>
      <c r="O8" s="64">
        <v>1887.7</v>
      </c>
      <c r="P8" s="64">
        <v>1510.2</v>
      </c>
      <c r="Q8" s="64">
        <v>1510.2</v>
      </c>
      <c r="T8" s="49"/>
    </row>
    <row r="9" spans="1:20">
      <c r="A9" s="8">
        <v>6</v>
      </c>
      <c r="B9" s="61" t="s">
        <v>68</v>
      </c>
      <c r="C9" s="58">
        <v>23396</v>
      </c>
      <c r="D9" s="58">
        <v>1378.9</v>
      </c>
      <c r="E9" s="58">
        <f>D11</f>
        <v>32828.700000000004</v>
      </c>
      <c r="F9" s="57"/>
      <c r="G9" s="12"/>
      <c r="H9" s="73">
        <v>982.7</v>
      </c>
      <c r="I9" s="62">
        <v>1.1348</v>
      </c>
      <c r="J9" s="63">
        <v>2</v>
      </c>
      <c r="K9" s="57">
        <v>492.6</v>
      </c>
      <c r="L9" s="36">
        <v>0.57750000000000001</v>
      </c>
      <c r="M9" s="38">
        <v>0.72399999999999998</v>
      </c>
      <c r="N9" s="24">
        <f>RANK(M9,M4:M10)</f>
        <v>6</v>
      </c>
      <c r="O9" s="64">
        <v>492.6</v>
      </c>
      <c r="P9" s="64">
        <v>394.1</v>
      </c>
      <c r="Q9" s="64">
        <v>394.1</v>
      </c>
      <c r="T9" s="49"/>
    </row>
    <row r="10" spans="1:20">
      <c r="A10" s="8">
        <v>7</v>
      </c>
      <c r="B10" s="26" t="s">
        <v>69</v>
      </c>
      <c r="C10" s="58">
        <v>23396</v>
      </c>
      <c r="D10" s="58">
        <v>7876.3</v>
      </c>
      <c r="E10" s="29">
        <f>D11</f>
        <v>32828.700000000004</v>
      </c>
      <c r="F10" s="57"/>
      <c r="G10" s="12"/>
      <c r="H10" s="73">
        <v>5613.21</v>
      </c>
      <c r="I10" s="62">
        <v>0.59160000000000001</v>
      </c>
      <c r="J10" s="63">
        <v>4</v>
      </c>
      <c r="K10" s="57">
        <v>6088.1</v>
      </c>
      <c r="L10" s="36">
        <v>0.99709999999999999</v>
      </c>
      <c r="M10" s="38">
        <v>1.1499999999999999</v>
      </c>
      <c r="N10" s="24">
        <f>RANK(M10,M4:M10)</f>
        <v>4</v>
      </c>
      <c r="O10" s="64">
        <v>6088.1</v>
      </c>
      <c r="P10" s="72">
        <v>4870.5</v>
      </c>
      <c r="Q10" s="72">
        <v>4870.5</v>
      </c>
      <c r="T10" s="49"/>
    </row>
    <row r="11" spans="1:20">
      <c r="A11" s="8"/>
      <c r="B11" s="8" t="s">
        <v>82</v>
      </c>
      <c r="C11" s="8"/>
      <c r="D11" s="29">
        <f>SUM(D4:D10)</f>
        <v>32828.700000000004</v>
      </c>
      <c r="E11" s="8"/>
      <c r="F11" s="58">
        <f>SUM(F4:F10)</f>
        <v>0</v>
      </c>
      <c r="G11" s="58">
        <f>SUM(G4:G10)</f>
        <v>0</v>
      </c>
      <c r="H11" s="73">
        <f>SUM(H4:H10)</f>
        <v>23396</v>
      </c>
      <c r="I11" s="63"/>
      <c r="J11" s="63"/>
      <c r="K11" s="73">
        <f>SUM(K4:K10)</f>
        <v>23396</v>
      </c>
      <c r="L11" s="29"/>
      <c r="M11" s="38"/>
      <c r="N11" s="24"/>
      <c r="O11" s="72">
        <f>SUM(O4:O10)</f>
        <v>23396</v>
      </c>
      <c r="P11" s="72">
        <f>SUM(P4:P10)</f>
        <v>18716.82</v>
      </c>
      <c r="Q11" s="72">
        <f>SUM(Q4:Q10)</f>
        <v>18716.82</v>
      </c>
      <c r="T11" s="49"/>
    </row>
    <row r="12" spans="1:20">
      <c r="A12" s="15"/>
      <c r="B12" s="15"/>
      <c r="C12" s="59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T12" s="49"/>
    </row>
    <row r="13" spans="1:20">
      <c r="I13"/>
      <c r="K13"/>
    </row>
    <row r="14" spans="1:20">
      <c r="G14" s="80"/>
      <c r="I14"/>
      <c r="J14" s="80"/>
      <c r="K14"/>
    </row>
    <row r="15" spans="1:20">
      <c r="G15" s="80"/>
      <c r="I15"/>
      <c r="J15" s="80"/>
      <c r="K15"/>
    </row>
    <row r="16" spans="1:20">
      <c r="G16" s="80"/>
      <c r="I16"/>
      <c r="J16" s="80"/>
      <c r="K16"/>
    </row>
    <row r="17" spans="7:11">
      <c r="G17" s="80"/>
      <c r="I17"/>
      <c r="J17" s="80"/>
      <c r="K17"/>
    </row>
    <row r="18" spans="7:11">
      <c r="G18" s="80"/>
      <c r="I18"/>
      <c r="J18" s="80"/>
      <c r="K18"/>
    </row>
    <row r="19" spans="7:11">
      <c r="G19" s="80"/>
      <c r="I19"/>
      <c r="J19" s="80"/>
      <c r="K19"/>
    </row>
    <row r="20" spans="7:11">
      <c r="G20" s="80"/>
      <c r="I20"/>
      <c r="J20" s="80"/>
      <c r="K20"/>
    </row>
    <row r="21" spans="7:11">
      <c r="G21" s="80"/>
      <c r="I21"/>
      <c r="J21" s="80"/>
      <c r="K21"/>
    </row>
    <row r="22" spans="7:11">
      <c r="G22" s="80"/>
      <c r="I22"/>
      <c r="J22" s="80"/>
      <c r="K22"/>
    </row>
    <row r="23" spans="7:11">
      <c r="G23" s="80"/>
      <c r="I23"/>
      <c r="J23" s="80"/>
      <c r="K23"/>
    </row>
    <row r="24" spans="7:11" ht="18.75" customHeight="1">
      <c r="G24" s="80"/>
      <c r="I24"/>
      <c r="J24" s="80"/>
      <c r="K24"/>
    </row>
    <row r="25" spans="7:11">
      <c r="G25" s="80"/>
      <c r="H25" s="80"/>
      <c r="I25" s="80"/>
      <c r="J25" s="80"/>
      <c r="K25"/>
    </row>
    <row r="26" spans="7:11">
      <c r="G26" s="80"/>
      <c r="H26" s="80"/>
      <c r="I26" s="80"/>
      <c r="J26" s="80"/>
      <c r="K26"/>
    </row>
    <row r="27" spans="7:11">
      <c r="G27" s="80"/>
      <c r="H27" s="80"/>
      <c r="I27" s="80"/>
      <c r="J27" s="80"/>
      <c r="K27"/>
    </row>
    <row r="28" spans="7:11">
      <c r="G28" s="80"/>
      <c r="H28" s="80"/>
      <c r="I28" s="80"/>
      <c r="J28" s="80"/>
      <c r="K28"/>
    </row>
    <row r="29" spans="7:11">
      <c r="G29" s="80"/>
      <c r="H29" s="80"/>
      <c r="I29" s="80"/>
      <c r="J29" s="80"/>
      <c r="K29"/>
    </row>
    <row r="30" spans="7:11">
      <c r="G30" s="80"/>
      <c r="H30" s="80"/>
      <c r="I30" s="80"/>
      <c r="J30" s="80"/>
      <c r="K30"/>
    </row>
    <row r="31" spans="7:11">
      <c r="G31" s="80"/>
      <c r="H31" s="80"/>
      <c r="I31" s="80"/>
      <c r="J31" s="80"/>
      <c r="K31"/>
    </row>
    <row r="32" spans="7:11">
      <c r="G32" s="80"/>
      <c r="H32" s="80"/>
      <c r="I32" s="80"/>
      <c r="J32" s="80"/>
      <c r="K32"/>
    </row>
    <row r="33" spans="7:11">
      <c r="G33" s="80"/>
      <c r="H33" s="80"/>
      <c r="I33" s="80"/>
      <c r="J33" s="80"/>
      <c r="K33"/>
    </row>
    <row r="34" spans="7:11">
      <c r="G34" s="80"/>
      <c r="H34" s="80"/>
      <c r="I34" s="80"/>
      <c r="J34" s="80"/>
      <c r="K34"/>
    </row>
    <row r="35" spans="7:11">
      <c r="G35" s="80"/>
      <c r="H35" s="80"/>
      <c r="I35" s="80"/>
      <c r="J35" s="80"/>
      <c r="K35"/>
    </row>
    <row r="36" spans="7:11">
      <c r="G36" s="80"/>
      <c r="H36" s="80"/>
      <c r="I36" s="80"/>
      <c r="J36" s="80"/>
      <c r="K36"/>
    </row>
    <row r="37" spans="7:11">
      <c r="G37" s="80"/>
      <c r="H37" s="80"/>
      <c r="I37" s="80"/>
      <c r="J37" s="80"/>
      <c r="K37"/>
    </row>
    <row r="38" spans="7:11">
      <c r="I38"/>
      <c r="K38"/>
    </row>
    <row r="39" spans="7:11">
      <c r="I39"/>
      <c r="K39"/>
    </row>
    <row r="40" spans="7:11">
      <c r="I40"/>
      <c r="K40"/>
    </row>
    <row r="41" spans="7:11">
      <c r="I41"/>
      <c r="K41"/>
    </row>
    <row r="42" spans="7:11">
      <c r="I42"/>
      <c r="K42"/>
    </row>
    <row r="43" spans="7:11">
      <c r="I43"/>
      <c r="K43"/>
    </row>
    <row r="44" spans="7:11">
      <c r="I44"/>
      <c r="K44"/>
    </row>
    <row r="45" spans="7:11">
      <c r="I45"/>
      <c r="K45"/>
    </row>
    <row r="46" spans="7:11">
      <c r="I46"/>
      <c r="K46"/>
    </row>
    <row r="47" spans="7:11">
      <c r="I47"/>
      <c r="K47"/>
    </row>
    <row r="48" spans="7:11">
      <c r="I48"/>
      <c r="K48"/>
    </row>
    <row r="49" spans="9:11">
      <c r="I49"/>
      <c r="K49"/>
    </row>
    <row r="50" spans="9:11">
      <c r="I50"/>
      <c r="K50"/>
    </row>
    <row r="51" spans="9:11">
      <c r="I51"/>
      <c r="K51"/>
    </row>
    <row r="52" spans="9:11">
      <c r="I52"/>
      <c r="K52"/>
    </row>
    <row r="53" spans="9:11">
      <c r="I53"/>
      <c r="K53"/>
    </row>
    <row r="54" spans="9:11">
      <c r="I54"/>
      <c r="K54"/>
    </row>
    <row r="55" spans="9:11">
      <c r="I55"/>
      <c r="K55"/>
    </row>
    <row r="56" spans="9:11">
      <c r="I56"/>
      <c r="K56"/>
    </row>
    <row r="57" spans="9:11">
      <c r="I57"/>
      <c r="K57"/>
    </row>
    <row r="58" spans="9:11">
      <c r="I58"/>
      <c r="K58"/>
    </row>
    <row r="59" spans="9:11">
      <c r="I59"/>
      <c r="K59"/>
    </row>
    <row r="60" spans="9:11">
      <c r="I60"/>
      <c r="K60"/>
    </row>
    <row r="61" spans="9:11">
      <c r="I61"/>
      <c r="K61"/>
    </row>
    <row r="62" spans="9:11">
      <c r="I62"/>
      <c r="K62"/>
    </row>
    <row r="63" spans="9:11">
      <c r="I63"/>
      <c r="K63"/>
    </row>
    <row r="64" spans="9:11">
      <c r="I64"/>
      <c r="K64"/>
    </row>
    <row r="65" spans="9:11">
      <c r="I65"/>
      <c r="K65"/>
    </row>
    <row r="66" spans="9:11">
      <c r="I66"/>
      <c r="K66"/>
    </row>
    <row r="67" spans="9:11">
      <c r="I67"/>
      <c r="K67"/>
    </row>
    <row r="68" spans="9:11">
      <c r="I68"/>
      <c r="K68"/>
    </row>
    <row r="69" spans="9:11">
      <c r="I69"/>
      <c r="K69"/>
    </row>
    <row r="70" spans="9:11">
      <c r="I70"/>
      <c r="K70"/>
    </row>
    <row r="71" spans="9:11">
      <c r="I71"/>
      <c r="K71"/>
    </row>
    <row r="72" spans="9:11">
      <c r="I72"/>
      <c r="K72"/>
    </row>
    <row r="73" spans="9:11">
      <c r="I73"/>
      <c r="K73"/>
    </row>
    <row r="74" spans="9:11">
      <c r="I74"/>
      <c r="K74"/>
    </row>
    <row r="75" spans="9:11">
      <c r="I75"/>
      <c r="K75"/>
    </row>
    <row r="76" spans="9:11">
      <c r="I76"/>
      <c r="K76"/>
    </row>
    <row r="77" spans="9:11">
      <c r="I77"/>
      <c r="K77"/>
    </row>
    <row r="78" spans="9:11">
      <c r="I78"/>
      <c r="K78"/>
    </row>
    <row r="79" spans="9:11">
      <c r="I79"/>
      <c r="K79"/>
    </row>
    <row r="80" spans="9:11">
      <c r="I80"/>
      <c r="K80"/>
    </row>
    <row r="81" spans="9:11">
      <c r="I81"/>
      <c r="K81"/>
    </row>
    <row r="82" spans="9:11">
      <c r="I82"/>
      <c r="K82"/>
    </row>
    <row r="83" spans="9:11">
      <c r="I83"/>
      <c r="K83"/>
    </row>
    <row r="84" spans="9:11">
      <c r="I84"/>
      <c r="K84"/>
    </row>
    <row r="85" spans="9:11">
      <c r="I85"/>
      <c r="K85"/>
    </row>
    <row r="86" spans="9:11">
      <c r="I86"/>
      <c r="K86"/>
    </row>
    <row r="87" spans="9:11">
      <c r="I87"/>
      <c r="K87"/>
    </row>
    <row r="88" spans="9:11">
      <c r="I88"/>
      <c r="K88"/>
    </row>
    <row r="89" spans="9:11">
      <c r="I89"/>
      <c r="K89"/>
    </row>
    <row r="90" spans="9:11">
      <c r="I90"/>
      <c r="K90"/>
    </row>
    <row r="91" spans="9:11">
      <c r="I91"/>
      <c r="K91"/>
    </row>
    <row r="92" spans="9:11">
      <c r="I92"/>
      <c r="K92"/>
    </row>
    <row r="93" spans="9:11">
      <c r="I93"/>
      <c r="K93"/>
    </row>
    <row r="94" spans="9:11">
      <c r="I94"/>
      <c r="K94"/>
    </row>
    <row r="95" spans="9:11">
      <c r="I95"/>
      <c r="K95"/>
    </row>
    <row r="96" spans="9:11">
      <c r="I96"/>
      <c r="K96"/>
    </row>
    <row r="97" spans="9:11">
      <c r="I97"/>
      <c r="K97"/>
    </row>
    <row r="98" spans="9:11">
      <c r="I98"/>
      <c r="K98"/>
    </row>
    <row r="99" spans="9:11">
      <c r="I99"/>
      <c r="K99"/>
    </row>
    <row r="100" spans="9:11">
      <c r="I100"/>
      <c r="K100"/>
    </row>
    <row r="101" spans="9:11">
      <c r="I101"/>
      <c r="K101"/>
    </row>
    <row r="102" spans="9:11">
      <c r="I102"/>
      <c r="K102"/>
    </row>
    <row r="103" spans="9:11">
      <c r="I103"/>
      <c r="K103"/>
    </row>
    <row r="104" spans="9:11">
      <c r="I104"/>
      <c r="K104"/>
    </row>
    <row r="105" spans="9:11">
      <c r="I105"/>
      <c r="K105"/>
    </row>
    <row r="106" spans="9:11">
      <c r="I106"/>
      <c r="K106"/>
    </row>
    <row r="107" spans="9:11">
      <c r="I107"/>
      <c r="K107"/>
    </row>
    <row r="108" spans="9:11">
      <c r="I108"/>
      <c r="K108"/>
    </row>
    <row r="109" spans="9:11">
      <c r="I109"/>
      <c r="K109"/>
    </row>
    <row r="110" spans="9:11">
      <c r="I110"/>
      <c r="K110"/>
    </row>
    <row r="111" spans="9:11">
      <c r="I111"/>
      <c r="K111"/>
    </row>
    <row r="112" spans="9:11">
      <c r="I112"/>
      <c r="K112"/>
    </row>
    <row r="113" spans="9:11">
      <c r="I113"/>
      <c r="K113"/>
    </row>
    <row r="114" spans="9:11">
      <c r="I114"/>
      <c r="K114"/>
    </row>
    <row r="115" spans="9:11">
      <c r="I115"/>
      <c r="K115"/>
    </row>
    <row r="116" spans="9:11">
      <c r="I116"/>
      <c r="K116"/>
    </row>
    <row r="117" spans="9:11">
      <c r="I117"/>
      <c r="K117"/>
    </row>
    <row r="118" spans="9:11">
      <c r="I118"/>
      <c r="K118"/>
    </row>
    <row r="119" spans="9:11">
      <c r="I119"/>
      <c r="K119"/>
    </row>
    <row r="120" spans="9:11">
      <c r="I120"/>
      <c r="K120"/>
    </row>
    <row r="121" spans="9:11">
      <c r="I121"/>
      <c r="K121"/>
    </row>
    <row r="122" spans="9:11">
      <c r="I122"/>
      <c r="K122"/>
    </row>
    <row r="123" spans="9:11">
      <c r="I123"/>
      <c r="K123"/>
    </row>
    <row r="124" spans="9:11">
      <c r="I124"/>
      <c r="K124"/>
    </row>
    <row r="125" spans="9:11">
      <c r="I125"/>
      <c r="K125"/>
    </row>
    <row r="126" spans="9:11">
      <c r="I126"/>
      <c r="K126"/>
    </row>
    <row r="127" spans="9:11">
      <c r="I127"/>
      <c r="K127"/>
    </row>
    <row r="128" spans="9:11">
      <c r="I128"/>
      <c r="K128"/>
    </row>
    <row r="129" spans="9:11">
      <c r="I129"/>
      <c r="K129"/>
    </row>
    <row r="130" spans="9:11">
      <c r="I130"/>
      <c r="K130"/>
    </row>
    <row r="131" spans="9:11">
      <c r="I131"/>
      <c r="K131"/>
    </row>
    <row r="132" spans="9:11">
      <c r="I132"/>
      <c r="K132"/>
    </row>
    <row r="133" spans="9:11">
      <c r="I133"/>
      <c r="K133"/>
    </row>
    <row r="134" spans="9:11">
      <c r="I134"/>
      <c r="K134"/>
    </row>
    <row r="135" spans="9:11">
      <c r="I135"/>
      <c r="K135"/>
    </row>
    <row r="136" spans="9:11">
      <c r="I136"/>
      <c r="K136"/>
    </row>
    <row r="137" spans="9:11">
      <c r="I137"/>
      <c r="K137"/>
    </row>
    <row r="138" spans="9:11">
      <c r="I138"/>
      <c r="K138"/>
    </row>
    <row r="139" spans="9:11">
      <c r="I139"/>
      <c r="K139"/>
    </row>
    <row r="140" spans="9:11">
      <c r="I140"/>
      <c r="K140"/>
    </row>
    <row r="141" spans="9:11">
      <c r="I141"/>
      <c r="K141"/>
    </row>
    <row r="142" spans="9:11">
      <c r="I142"/>
      <c r="K142"/>
    </row>
    <row r="143" spans="9:11">
      <c r="I143"/>
      <c r="K143"/>
    </row>
    <row r="144" spans="9:11">
      <c r="I144"/>
      <c r="K144"/>
    </row>
    <row r="145" spans="9:11">
      <c r="I145"/>
      <c r="K145"/>
    </row>
    <row r="146" spans="9:11">
      <c r="I146"/>
      <c r="K146"/>
    </row>
    <row r="147" spans="9:11">
      <c r="I147"/>
      <c r="K147"/>
    </row>
    <row r="148" spans="9:11">
      <c r="I148"/>
      <c r="K148"/>
    </row>
    <row r="149" spans="9:11">
      <c r="I149"/>
      <c r="K149"/>
    </row>
    <row r="150" spans="9:11">
      <c r="I150"/>
      <c r="K150"/>
    </row>
    <row r="151" spans="9:11">
      <c r="I151"/>
      <c r="K151"/>
    </row>
    <row r="152" spans="9:11">
      <c r="I152"/>
      <c r="K152"/>
    </row>
    <row r="153" spans="9:11">
      <c r="I153"/>
      <c r="K153"/>
    </row>
    <row r="154" spans="9:11">
      <c r="I154"/>
      <c r="K154"/>
    </row>
    <row r="155" spans="9:11">
      <c r="I155"/>
      <c r="K155"/>
    </row>
    <row r="156" spans="9:11">
      <c r="I156"/>
      <c r="K156"/>
    </row>
    <row r="157" spans="9:11">
      <c r="I157"/>
      <c r="K157"/>
    </row>
    <row r="158" spans="9:11">
      <c r="I158"/>
      <c r="K158"/>
    </row>
    <row r="159" spans="9:11">
      <c r="I159"/>
      <c r="K159"/>
    </row>
    <row r="160" spans="9:11">
      <c r="I160"/>
      <c r="K160"/>
    </row>
    <row r="161" spans="9:11">
      <c r="I161"/>
      <c r="K161"/>
    </row>
    <row r="162" spans="9:11">
      <c r="I162"/>
      <c r="K162"/>
    </row>
    <row r="163" spans="9:11">
      <c r="I163"/>
      <c r="K163"/>
    </row>
    <row r="164" spans="9:11">
      <c r="I164"/>
      <c r="K164"/>
    </row>
    <row r="165" spans="9:11">
      <c r="I165"/>
      <c r="K165"/>
    </row>
    <row r="166" spans="9:11">
      <c r="I166"/>
      <c r="K166"/>
    </row>
    <row r="167" spans="9:11">
      <c r="I167"/>
      <c r="K167"/>
    </row>
    <row r="168" spans="9:11">
      <c r="I168"/>
      <c r="K168"/>
    </row>
    <row r="169" spans="9:11">
      <c r="I169"/>
      <c r="K169"/>
    </row>
    <row r="170" spans="9:11">
      <c r="I170"/>
      <c r="K170"/>
    </row>
    <row r="171" spans="9:11">
      <c r="I171"/>
      <c r="K171"/>
    </row>
    <row r="172" spans="9:11">
      <c r="I172"/>
      <c r="K172"/>
    </row>
    <row r="173" spans="9:11">
      <c r="I173"/>
      <c r="K173"/>
    </row>
    <row r="174" spans="9:11">
      <c r="I174"/>
      <c r="K174"/>
    </row>
    <row r="175" spans="9:11">
      <c r="I175"/>
      <c r="K175"/>
    </row>
    <row r="176" spans="9:11">
      <c r="I176"/>
      <c r="K176"/>
    </row>
    <row r="177" spans="9:11">
      <c r="I177"/>
      <c r="K177"/>
    </row>
    <row r="178" spans="9:11">
      <c r="I178"/>
      <c r="K178"/>
    </row>
    <row r="179" spans="9:11">
      <c r="I179"/>
      <c r="K179"/>
    </row>
  </sheetData>
  <mergeCells count="1">
    <mergeCell ref="A1:I1"/>
  </mergeCells>
  <pageMargins left="0.70866141732283472" right="0.70866141732283472" top="1.574803149606299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Расчет ФФП</vt:lpstr>
      <vt:lpstr>Расчет К удорожания</vt:lpstr>
      <vt:lpstr>Расчет удельного веса расходов</vt:lpstr>
      <vt:lpstr>Расчет ИБР</vt:lpstr>
      <vt:lpstr>Расчет НП</vt:lpstr>
      <vt:lpstr>Расчет БО</vt:lpstr>
      <vt:lpstr>Расчет Тн</vt:lpstr>
      <vt:lpstr>ДОТАЦИЯ</vt:lpstr>
      <vt:lpstr>'Расчет БО'!Область_печати</vt:lpstr>
      <vt:lpstr>'Расчет НП'!Область_печати</vt:lpstr>
      <vt:lpstr>'Расчет удельного веса расходов'!Область_печати</vt:lpstr>
      <vt:lpstr>'Расчет ФФП'!Область_печати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2025-11-17T04:16:35Z</dcterms:modified>
</cp:coreProperties>
</file>