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55" yWindow="-60" windowWidth="13455" windowHeight="12660"/>
  </bookViews>
  <sheets>
    <sheet name="2025" sheetId="2" r:id="rId1"/>
  </sheets>
  <definedNames>
    <definedName name="_xlnm._FilterDatabase" localSheetId="0" hidden="1">'2025'!$B$6:$I$604</definedName>
    <definedName name="_xlnm.Print_Area" localSheetId="0">'2025'!$A$1:$I$603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1" i="2"/>
  <c r="G21"/>
  <c r="I21"/>
  <c r="G446"/>
  <c r="I446"/>
  <c r="H446"/>
  <c r="G261"/>
  <c r="G271"/>
  <c r="I268"/>
  <c r="I267"/>
  <c r="I266" s="1"/>
  <c r="H266"/>
  <c r="G266"/>
  <c r="I232"/>
  <c r="G76"/>
  <c r="H89"/>
  <c r="I89"/>
  <c r="G89"/>
  <c r="I90"/>
  <c r="G62"/>
  <c r="H230" l="1"/>
  <c r="I230"/>
  <c r="G230"/>
  <c r="I186"/>
  <c r="H186"/>
  <c r="G186"/>
  <c r="I188"/>
  <c r="G598"/>
  <c r="I602"/>
  <c r="I601"/>
  <c r="H601"/>
  <c r="G601"/>
  <c r="I588"/>
  <c r="H588"/>
  <c r="G588"/>
  <c r="I594"/>
  <c r="I593"/>
  <c r="H593"/>
  <c r="G593"/>
  <c r="G537"/>
  <c r="G536" s="1"/>
  <c r="I541"/>
  <c r="I540" s="1"/>
  <c r="H540"/>
  <c r="G540"/>
  <c r="I491"/>
  <c r="H491"/>
  <c r="G491"/>
  <c r="I534"/>
  <c r="I533"/>
  <c r="H533"/>
  <c r="G533"/>
  <c r="H485"/>
  <c r="G485"/>
  <c r="I486"/>
  <c r="H475"/>
  <c r="G475"/>
  <c r="I476"/>
  <c r="H480"/>
  <c r="I481"/>
  <c r="I480" s="1"/>
  <c r="G480"/>
  <c r="I479"/>
  <c r="I478"/>
  <c r="I477"/>
  <c r="I474"/>
  <c r="I473"/>
  <c r="H472"/>
  <c r="G472"/>
  <c r="H452"/>
  <c r="G452"/>
  <c r="I456"/>
  <c r="I457"/>
  <c r="I455"/>
  <c r="I438"/>
  <c r="I437" s="1"/>
  <c r="I436" s="1"/>
  <c r="I435" s="1"/>
  <c r="I434" s="1"/>
  <c r="H437"/>
  <c r="H436" s="1"/>
  <c r="H435" s="1"/>
  <c r="H434" s="1"/>
  <c r="G437"/>
  <c r="G436" s="1"/>
  <c r="G435" s="1"/>
  <c r="G434" s="1"/>
  <c r="H384"/>
  <c r="G384"/>
  <c r="I385"/>
  <c r="I386"/>
  <c r="I384" s="1"/>
  <c r="H362"/>
  <c r="G362"/>
  <c r="I364"/>
  <c r="H360"/>
  <c r="G360"/>
  <c r="I361"/>
  <c r="I360" s="1"/>
  <c r="I334"/>
  <c r="I333" s="1"/>
  <c r="H333"/>
  <c r="G333"/>
  <c r="H316"/>
  <c r="G316"/>
  <c r="I321"/>
  <c r="H304"/>
  <c r="H303" s="1"/>
  <c r="G304"/>
  <c r="G303" s="1"/>
  <c r="I305"/>
  <c r="I304" s="1"/>
  <c r="I303" s="1"/>
  <c r="I312"/>
  <c r="I311" s="1"/>
  <c r="H311"/>
  <c r="G311"/>
  <c r="H280"/>
  <c r="G280"/>
  <c r="I281"/>
  <c r="I280" s="1"/>
  <c r="H278"/>
  <c r="G278"/>
  <c r="I279"/>
  <c r="I278" s="1"/>
  <c r="H276"/>
  <c r="G276"/>
  <c r="I277"/>
  <c r="I276" s="1"/>
  <c r="H226"/>
  <c r="G226"/>
  <c r="I231"/>
  <c r="I227"/>
  <c r="I219"/>
  <c r="I218" s="1"/>
  <c r="I217" s="1"/>
  <c r="H218"/>
  <c r="H217" s="1"/>
  <c r="G217"/>
  <c r="G218"/>
  <c r="I208"/>
  <c r="I207" s="1"/>
  <c r="H207"/>
  <c r="G207"/>
  <c r="I204"/>
  <c r="I203" s="1"/>
  <c r="H203"/>
  <c r="G203"/>
  <c r="I187"/>
  <c r="I135"/>
  <c r="I134"/>
  <c r="H134"/>
  <c r="G134"/>
  <c r="I133"/>
  <c r="I132"/>
  <c r="I131"/>
  <c r="I130"/>
  <c r="I129"/>
  <c r="I128"/>
  <c r="H127"/>
  <c r="G127"/>
  <c r="I126"/>
  <c r="I125"/>
  <c r="I124" s="1"/>
  <c r="H124"/>
  <c r="G124"/>
  <c r="I75"/>
  <c r="I74" s="1"/>
  <c r="H74"/>
  <c r="G74"/>
  <c r="H271"/>
  <c r="I275"/>
  <c r="I94"/>
  <c r="I93" s="1"/>
  <c r="I92" s="1"/>
  <c r="I91" s="1"/>
  <c r="H93"/>
  <c r="H92" s="1"/>
  <c r="H91" s="1"/>
  <c r="G93"/>
  <c r="G92" s="1"/>
  <c r="G91" s="1"/>
  <c r="I600"/>
  <c r="I599" s="1"/>
  <c r="I598" s="1"/>
  <c r="H599"/>
  <c r="H598" s="1"/>
  <c r="G599"/>
  <c r="G597" s="1"/>
  <c r="G596" s="1"/>
  <c r="G595" s="1"/>
  <c r="I539"/>
  <c r="I538" s="1"/>
  <c r="H538"/>
  <c r="G538"/>
  <c r="H415"/>
  <c r="G415"/>
  <c r="I416"/>
  <c r="I417"/>
  <c r="H329"/>
  <c r="H328" s="1"/>
  <c r="H327" s="1"/>
  <c r="G329"/>
  <c r="G328" s="1"/>
  <c r="G327" s="1"/>
  <c r="I330"/>
  <c r="I329" s="1"/>
  <c r="I328" s="1"/>
  <c r="I327" s="1"/>
  <c r="H335"/>
  <c r="G335"/>
  <c r="I337"/>
  <c r="I310"/>
  <c r="I309" s="1"/>
  <c r="H309"/>
  <c r="G309"/>
  <c r="G308" s="1"/>
  <c r="G307" s="1"/>
  <c r="H262"/>
  <c r="G262"/>
  <c r="I263"/>
  <c r="I262" s="1"/>
  <c r="I252"/>
  <c r="I251" s="1"/>
  <c r="I250" s="1"/>
  <c r="I249" s="1"/>
  <c r="H251"/>
  <c r="H250" s="1"/>
  <c r="H249" s="1"/>
  <c r="G251"/>
  <c r="G250" s="1"/>
  <c r="G249" s="1"/>
  <c r="I241"/>
  <c r="I240" s="1"/>
  <c r="H240"/>
  <c r="G240"/>
  <c r="H161"/>
  <c r="G161"/>
  <c r="I163"/>
  <c r="G564"/>
  <c r="H261" l="1"/>
  <c r="I261"/>
  <c r="I597"/>
  <c r="I596" s="1"/>
  <c r="I595" s="1"/>
  <c r="H597"/>
  <c r="H596" s="1"/>
  <c r="H595" s="1"/>
  <c r="I536"/>
  <c r="I535" s="1"/>
  <c r="I537"/>
  <c r="H537"/>
  <c r="H536" s="1"/>
  <c r="H535" s="1"/>
  <c r="G535"/>
  <c r="G225"/>
  <c r="I475"/>
  <c r="I472"/>
  <c r="I415"/>
  <c r="H225"/>
  <c r="I471"/>
  <c r="I470" s="1"/>
  <c r="G471"/>
  <c r="G470" s="1"/>
  <c r="H471"/>
  <c r="H470" s="1"/>
  <c r="G123"/>
  <c r="G122" s="1"/>
  <c r="H308"/>
  <c r="H307" s="1"/>
  <c r="H306" s="1"/>
  <c r="I308"/>
  <c r="I307" s="1"/>
  <c r="I306" s="1"/>
  <c r="G306"/>
  <c r="H123"/>
  <c r="H122" s="1"/>
  <c r="I127"/>
  <c r="I123" s="1"/>
  <c r="I122" s="1"/>
  <c r="G397"/>
  <c r="G380"/>
  <c r="G376"/>
  <c r="G353"/>
  <c r="G349"/>
  <c r="G301"/>
  <c r="G300" s="1"/>
  <c r="G88"/>
  <c r="G299" l="1"/>
  <c r="G298" s="1"/>
  <c r="G492"/>
  <c r="I530"/>
  <c r="I529"/>
  <c r="H528"/>
  <c r="G528"/>
  <c r="I527"/>
  <c r="I526"/>
  <c r="H525"/>
  <c r="G525"/>
  <c r="H405"/>
  <c r="G405"/>
  <c r="I407"/>
  <c r="I401"/>
  <c r="I400" s="1"/>
  <c r="H400"/>
  <c r="G400"/>
  <c r="I399"/>
  <c r="I398" s="1"/>
  <c r="H398"/>
  <c r="G398"/>
  <c r="H396"/>
  <c r="G396"/>
  <c r="I383"/>
  <c r="I382"/>
  <c r="H381"/>
  <c r="G381"/>
  <c r="I291"/>
  <c r="I290"/>
  <c r="I289"/>
  <c r="H288"/>
  <c r="G288"/>
  <c r="I287"/>
  <c r="I286" s="1"/>
  <c r="H286"/>
  <c r="G286"/>
  <c r="I285"/>
  <c r="I284" s="1"/>
  <c r="H284"/>
  <c r="G284"/>
  <c r="I265"/>
  <c r="I264" s="1"/>
  <c r="H264"/>
  <c r="G264"/>
  <c r="H255"/>
  <c r="G255"/>
  <c r="I525" l="1"/>
  <c r="I528"/>
  <c r="I397"/>
  <c r="I396" s="1"/>
  <c r="I288"/>
  <c r="I381"/>
  <c r="I504" l="1"/>
  <c r="I592"/>
  <c r="I590"/>
  <c r="I583"/>
  <c r="I582"/>
  <c r="I580"/>
  <c r="I574"/>
  <c r="I572"/>
  <c r="I570"/>
  <c r="I568"/>
  <c r="G562"/>
  <c r="I564"/>
  <c r="I563"/>
  <c r="H551"/>
  <c r="H550" s="1"/>
  <c r="I552"/>
  <c r="I551" s="1"/>
  <c r="I550" s="1"/>
  <c r="I547"/>
  <c r="I532"/>
  <c r="I524"/>
  <c r="I523"/>
  <c r="I521"/>
  <c r="I520"/>
  <c r="I518"/>
  <c r="I516"/>
  <c r="I514"/>
  <c r="H508"/>
  <c r="G508"/>
  <c r="I510"/>
  <c r="I509"/>
  <c r="I507"/>
  <c r="I506"/>
  <c r="I502"/>
  <c r="I500"/>
  <c r="I494"/>
  <c r="I493"/>
  <c r="I562" l="1"/>
  <c r="I508"/>
  <c r="H562"/>
  <c r="G483"/>
  <c r="H430"/>
  <c r="G430"/>
  <c r="I433"/>
  <c r="H423"/>
  <c r="G423"/>
  <c r="I425"/>
  <c r="H418"/>
  <c r="G418"/>
  <c r="I421"/>
  <c r="I380"/>
  <c r="I379" s="1"/>
  <c r="H379"/>
  <c r="G379"/>
  <c r="I378"/>
  <c r="I377" s="1"/>
  <c r="H377"/>
  <c r="G377"/>
  <c r="I376"/>
  <c r="I375" s="1"/>
  <c r="H375"/>
  <c r="G375"/>
  <c r="I353"/>
  <c r="I352" s="1"/>
  <c r="H352"/>
  <c r="G352"/>
  <c r="I351"/>
  <c r="I350" s="1"/>
  <c r="H350"/>
  <c r="G350"/>
  <c r="I349"/>
  <c r="I348" s="1"/>
  <c r="H348"/>
  <c r="G348"/>
  <c r="H322"/>
  <c r="G322"/>
  <c r="I274"/>
  <c r="I270"/>
  <c r="I269"/>
  <c r="I256"/>
  <c r="I229"/>
  <c r="H213"/>
  <c r="G213"/>
  <c r="I214"/>
  <c r="I206"/>
  <c r="I205" s="1"/>
  <c r="H205"/>
  <c r="G205"/>
  <c r="H201"/>
  <c r="G201"/>
  <c r="I202"/>
  <c r="I201" s="1"/>
  <c r="I200" l="1"/>
  <c r="H200"/>
  <c r="H199" s="1"/>
  <c r="H198" s="1"/>
  <c r="G200"/>
  <c r="G199" s="1"/>
  <c r="G198" s="1"/>
  <c r="G482"/>
  <c r="H315"/>
  <c r="G315"/>
  <c r="I198" l="1"/>
  <c r="I199"/>
  <c r="I143"/>
  <c r="I142"/>
  <c r="H141"/>
  <c r="H140" s="1"/>
  <c r="H139" s="1"/>
  <c r="G141"/>
  <c r="G140" s="1"/>
  <c r="G139" s="1"/>
  <c r="G113"/>
  <c r="H113"/>
  <c r="I114"/>
  <c r="H85"/>
  <c r="I87"/>
  <c r="I86"/>
  <c r="G85"/>
  <c r="I25"/>
  <c r="I591"/>
  <c r="H591"/>
  <c r="G591"/>
  <c r="I589"/>
  <c r="H589"/>
  <c r="G589"/>
  <c r="H581"/>
  <c r="G581"/>
  <c r="I579"/>
  <c r="H579"/>
  <c r="G579"/>
  <c r="I573"/>
  <c r="H573"/>
  <c r="G573"/>
  <c r="I571"/>
  <c r="H571"/>
  <c r="G571"/>
  <c r="I569"/>
  <c r="H569"/>
  <c r="G569"/>
  <c r="I567"/>
  <c r="H567"/>
  <c r="G567"/>
  <c r="I566"/>
  <c r="I565" s="1"/>
  <c r="H565"/>
  <c r="G565"/>
  <c r="I557"/>
  <c r="I556" s="1"/>
  <c r="I555" s="1"/>
  <c r="I554" s="1"/>
  <c r="I553" s="1"/>
  <c r="H556"/>
  <c r="H555" s="1"/>
  <c r="H554" s="1"/>
  <c r="H553" s="1"/>
  <c r="G556"/>
  <c r="G555" s="1"/>
  <c r="G554" s="1"/>
  <c r="G553" s="1"/>
  <c r="G551"/>
  <c r="G550" s="1"/>
  <c r="I546"/>
  <c r="I545" s="1"/>
  <c r="I544" s="1"/>
  <c r="I543" s="1"/>
  <c r="H546"/>
  <c r="H545" s="1"/>
  <c r="H544" s="1"/>
  <c r="H543" s="1"/>
  <c r="G546"/>
  <c r="G545" s="1"/>
  <c r="G544" s="1"/>
  <c r="G543" s="1"/>
  <c r="I531"/>
  <c r="H531"/>
  <c r="G531"/>
  <c r="H522"/>
  <c r="G522"/>
  <c r="H519"/>
  <c r="G519"/>
  <c r="I517"/>
  <c r="H517"/>
  <c r="G517"/>
  <c r="I515"/>
  <c r="H515"/>
  <c r="G515"/>
  <c r="I513"/>
  <c r="H513"/>
  <c r="G513"/>
  <c r="I512"/>
  <c r="I511" s="1"/>
  <c r="H511"/>
  <c r="G511"/>
  <c r="H505"/>
  <c r="G505"/>
  <c r="I503"/>
  <c r="H503"/>
  <c r="G503"/>
  <c r="I501"/>
  <c r="H501"/>
  <c r="G501"/>
  <c r="I499"/>
  <c r="H499"/>
  <c r="G499"/>
  <c r="I498"/>
  <c r="I497" s="1"/>
  <c r="H497"/>
  <c r="G497"/>
  <c r="I496"/>
  <c r="I495" s="1"/>
  <c r="H495"/>
  <c r="G495"/>
  <c r="H492"/>
  <c r="I487"/>
  <c r="I485" s="1"/>
  <c r="I484"/>
  <c r="I483" s="1"/>
  <c r="H483"/>
  <c r="H482" s="1"/>
  <c r="I469"/>
  <c r="I468" s="1"/>
  <c r="H468"/>
  <c r="G468"/>
  <c r="I467"/>
  <c r="I466"/>
  <c r="I465"/>
  <c r="I464"/>
  <c r="H463"/>
  <c r="G463"/>
  <c r="I462"/>
  <c r="I461"/>
  <c r="H460"/>
  <c r="G460"/>
  <c r="I454"/>
  <c r="I453"/>
  <c r="I451"/>
  <c r="I450"/>
  <c r="H449"/>
  <c r="G449"/>
  <c r="I444"/>
  <c r="I443"/>
  <c r="H442"/>
  <c r="H441" s="1"/>
  <c r="H440" s="1"/>
  <c r="H439" s="1"/>
  <c r="G442"/>
  <c r="G441" s="1"/>
  <c r="G440" s="1"/>
  <c r="G439" s="1"/>
  <c r="I432"/>
  <c r="I431"/>
  <c r="I429"/>
  <c r="I428" s="1"/>
  <c r="H428"/>
  <c r="G428"/>
  <c r="I427"/>
  <c r="I426" s="1"/>
  <c r="H426"/>
  <c r="G426"/>
  <c r="I424"/>
  <c r="I423" s="1"/>
  <c r="I420"/>
  <c r="I419"/>
  <c r="I414"/>
  <c r="I413"/>
  <c r="H412"/>
  <c r="G412"/>
  <c r="I411"/>
  <c r="I410" s="1"/>
  <c r="H410"/>
  <c r="G410"/>
  <c r="I409"/>
  <c r="I408" s="1"/>
  <c r="H408"/>
  <c r="G408"/>
  <c r="I406"/>
  <c r="I405" s="1"/>
  <c r="I395"/>
  <c r="I394"/>
  <c r="H393"/>
  <c r="G393"/>
  <c r="I392"/>
  <c r="I391"/>
  <c r="H390"/>
  <c r="G390"/>
  <c r="I389"/>
  <c r="I388"/>
  <c r="H387"/>
  <c r="G387"/>
  <c r="I374"/>
  <c r="I373" s="1"/>
  <c r="H373"/>
  <c r="G373"/>
  <c r="I372"/>
  <c r="I371" s="1"/>
  <c r="H371"/>
  <c r="G371"/>
  <c r="I370"/>
  <c r="I369" s="1"/>
  <c r="H369"/>
  <c r="G369"/>
  <c r="I368"/>
  <c r="I367" s="1"/>
  <c r="H367"/>
  <c r="G367"/>
  <c r="I366"/>
  <c r="I365" s="1"/>
  <c r="H365"/>
  <c r="G365"/>
  <c r="I363"/>
  <c r="I362" s="1"/>
  <c r="I356"/>
  <c r="I355"/>
  <c r="H354"/>
  <c r="G354"/>
  <c r="I347"/>
  <c r="I346" s="1"/>
  <c r="H346"/>
  <c r="G346"/>
  <c r="I345"/>
  <c r="I344" s="1"/>
  <c r="H344"/>
  <c r="G344"/>
  <c r="I343"/>
  <c r="I342" s="1"/>
  <c r="H342"/>
  <c r="G342"/>
  <c r="I341"/>
  <c r="I340" s="1"/>
  <c r="H340"/>
  <c r="G340"/>
  <c r="I339"/>
  <c r="I338" s="1"/>
  <c r="H338"/>
  <c r="G338"/>
  <c r="I336"/>
  <c r="I335" s="1"/>
  <c r="I324"/>
  <c r="I323"/>
  <c r="I320"/>
  <c r="I319"/>
  <c r="I318"/>
  <c r="I317"/>
  <c r="I302"/>
  <c r="I301" s="1"/>
  <c r="I300" s="1"/>
  <c r="H301"/>
  <c r="H300" s="1"/>
  <c r="I297"/>
  <c r="H296"/>
  <c r="H295" s="1"/>
  <c r="H294" s="1"/>
  <c r="G296"/>
  <c r="G295" s="1"/>
  <c r="G294" s="1"/>
  <c r="I293"/>
  <c r="H292"/>
  <c r="G292"/>
  <c r="I283"/>
  <c r="I282" s="1"/>
  <c r="H282"/>
  <c r="G282"/>
  <c r="I273"/>
  <c r="I258"/>
  <c r="I257"/>
  <c r="H254"/>
  <c r="H253" s="1"/>
  <c r="H248" s="1"/>
  <c r="G254"/>
  <c r="G253" s="1"/>
  <c r="G248" s="1"/>
  <c r="I246"/>
  <c r="I245"/>
  <c r="H244"/>
  <c r="H243" s="1"/>
  <c r="H242" s="1"/>
  <c r="G244"/>
  <c r="G243" s="1"/>
  <c r="G242" s="1"/>
  <c r="I239"/>
  <c r="I238" s="1"/>
  <c r="H238"/>
  <c r="G238"/>
  <c r="I237"/>
  <c r="I236" s="1"/>
  <c r="H236"/>
  <c r="G236"/>
  <c r="I228"/>
  <c r="I226" s="1"/>
  <c r="I225" s="1"/>
  <c r="H224"/>
  <c r="H223" s="1"/>
  <c r="G224"/>
  <c r="G223" s="1"/>
  <c r="I222"/>
  <c r="I221" s="1"/>
  <c r="I220" s="1"/>
  <c r="H221"/>
  <c r="H220" s="1"/>
  <c r="G221"/>
  <c r="G220" s="1"/>
  <c r="I216"/>
  <c r="H215"/>
  <c r="G215"/>
  <c r="H212"/>
  <c r="H211" s="1"/>
  <c r="G212"/>
  <c r="G211" s="1"/>
  <c r="I197"/>
  <c r="I196" s="1"/>
  <c r="H196"/>
  <c r="G196"/>
  <c r="I195"/>
  <c r="I194" s="1"/>
  <c r="H194"/>
  <c r="G194"/>
  <c r="I193"/>
  <c r="I192" s="1"/>
  <c r="H192"/>
  <c r="G192"/>
  <c r="I191"/>
  <c r="I190"/>
  <c r="H189"/>
  <c r="G189"/>
  <c r="I185"/>
  <c r="I184" s="1"/>
  <c r="H184"/>
  <c r="G184"/>
  <c r="I183"/>
  <c r="I182" s="1"/>
  <c r="H182"/>
  <c r="G182"/>
  <c r="I177"/>
  <c r="I176"/>
  <c r="I175"/>
  <c r="H174"/>
  <c r="H173" s="1"/>
  <c r="H172" s="1"/>
  <c r="H171" s="1"/>
  <c r="H170" s="1"/>
  <c r="G174"/>
  <c r="G173" s="1"/>
  <c r="G172" s="1"/>
  <c r="G171" s="1"/>
  <c r="G170" s="1"/>
  <c r="I169"/>
  <c r="I168"/>
  <c r="I167"/>
  <c r="I166"/>
  <c r="H165"/>
  <c r="G165"/>
  <c r="I164"/>
  <c r="I162"/>
  <c r="I160"/>
  <c r="I159"/>
  <c r="I158"/>
  <c r="I157"/>
  <c r="H156"/>
  <c r="G156"/>
  <c r="I155"/>
  <c r="I154" s="1"/>
  <c r="H154"/>
  <c r="G154"/>
  <c r="I153"/>
  <c r="I152"/>
  <c r="I151"/>
  <c r="I150"/>
  <c r="H149"/>
  <c r="G149"/>
  <c r="I147"/>
  <c r="I146" s="1"/>
  <c r="I145" s="1"/>
  <c r="I144" s="1"/>
  <c r="H146"/>
  <c r="H145" s="1"/>
  <c r="H144" s="1"/>
  <c r="G146"/>
  <c r="G145" s="1"/>
  <c r="G144" s="1"/>
  <c r="I138"/>
  <c r="I137" s="1"/>
  <c r="I136" s="1"/>
  <c r="H137"/>
  <c r="H136" s="1"/>
  <c r="G137"/>
  <c r="G136" s="1"/>
  <c r="I121"/>
  <c r="H120"/>
  <c r="G120"/>
  <c r="I119"/>
  <c r="I118"/>
  <c r="I117"/>
  <c r="I116"/>
  <c r="I115"/>
  <c r="I112"/>
  <c r="I111"/>
  <c r="H110"/>
  <c r="G110"/>
  <c r="I106"/>
  <c r="I105"/>
  <c r="H104"/>
  <c r="G104"/>
  <c r="I103"/>
  <c r="I102" s="1"/>
  <c r="H102"/>
  <c r="G102"/>
  <c r="I98"/>
  <c r="I97" s="1"/>
  <c r="I96" s="1"/>
  <c r="I95" s="1"/>
  <c r="H97"/>
  <c r="H96" s="1"/>
  <c r="H95" s="1"/>
  <c r="G97"/>
  <c r="G96" s="1"/>
  <c r="G95" s="1"/>
  <c r="I84"/>
  <c r="I83"/>
  <c r="I82"/>
  <c r="H81"/>
  <c r="G81"/>
  <c r="I80"/>
  <c r="I79"/>
  <c r="H78"/>
  <c r="G78"/>
  <c r="I73"/>
  <c r="I72" s="1"/>
  <c r="H72"/>
  <c r="G72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I452" l="1"/>
  <c r="G359"/>
  <c r="G260"/>
  <c r="G259" s="1"/>
  <c r="H260"/>
  <c r="H259" s="1"/>
  <c r="G332"/>
  <c r="G331" s="1"/>
  <c r="G326" s="1"/>
  <c r="I298"/>
  <c r="I299"/>
  <c r="I316"/>
  <c r="H298"/>
  <c r="H299"/>
  <c r="G181"/>
  <c r="G180" s="1"/>
  <c r="H359"/>
  <c r="H358" s="1"/>
  <c r="H357" s="1"/>
  <c r="H332"/>
  <c r="H331" s="1"/>
  <c r="H326" s="1"/>
  <c r="H181"/>
  <c r="G235"/>
  <c r="G234" s="1"/>
  <c r="G233" s="1"/>
  <c r="G422"/>
  <c r="H235"/>
  <c r="H234" s="1"/>
  <c r="H233" s="1"/>
  <c r="I235"/>
  <c r="I234" s="1"/>
  <c r="I161"/>
  <c r="H422"/>
  <c r="H404"/>
  <c r="G404"/>
  <c r="G358"/>
  <c r="G357" s="1"/>
  <c r="G587"/>
  <c r="G586" s="1"/>
  <c r="G585" s="1"/>
  <c r="G584" s="1"/>
  <c r="G490"/>
  <c r="H490"/>
  <c r="H587"/>
  <c r="H586" s="1"/>
  <c r="H585" s="1"/>
  <c r="H584" s="1"/>
  <c r="I255"/>
  <c r="I254" s="1"/>
  <c r="I253" s="1"/>
  <c r="I248" s="1"/>
  <c r="G101"/>
  <c r="G100" s="1"/>
  <c r="I587"/>
  <c r="I586" s="1"/>
  <c r="I585" s="1"/>
  <c r="I584" s="1"/>
  <c r="I482"/>
  <c r="I430"/>
  <c r="I422" s="1"/>
  <c r="I418"/>
  <c r="I322"/>
  <c r="H578"/>
  <c r="H577" s="1"/>
  <c r="H576" s="1"/>
  <c r="H575" s="1"/>
  <c r="G314"/>
  <c r="G313" s="1"/>
  <c r="I215"/>
  <c r="I213"/>
  <c r="I212" s="1"/>
  <c r="I211" s="1"/>
  <c r="H148"/>
  <c r="I224"/>
  <c r="I223" s="1"/>
  <c r="G578"/>
  <c r="G577" s="1"/>
  <c r="G576" s="1"/>
  <c r="G575" s="1"/>
  <c r="H77"/>
  <c r="H76" s="1"/>
  <c r="I449"/>
  <c r="I581"/>
  <c r="I578" s="1"/>
  <c r="I577" s="1"/>
  <c r="I576" s="1"/>
  <c r="I575" s="1"/>
  <c r="I522"/>
  <c r="G148"/>
  <c r="I244"/>
  <c r="I243" s="1"/>
  <c r="I242" s="1"/>
  <c r="I412"/>
  <c r="G448"/>
  <c r="G447" s="1"/>
  <c r="I141"/>
  <c r="I140" s="1"/>
  <c r="I139" s="1"/>
  <c r="G459"/>
  <c r="G458" s="1"/>
  <c r="I354"/>
  <c r="I332" s="1"/>
  <c r="G77"/>
  <c r="I492"/>
  <c r="I189"/>
  <c r="I390"/>
  <c r="I460"/>
  <c r="H549"/>
  <c r="H548" s="1"/>
  <c r="H542" s="1"/>
  <c r="H180"/>
  <c r="H179" s="1"/>
  <c r="H178" s="1"/>
  <c r="H210"/>
  <c r="H561"/>
  <c r="H560" s="1"/>
  <c r="H559" s="1"/>
  <c r="H558" s="1"/>
  <c r="H448"/>
  <c r="H447" s="1"/>
  <c r="I120"/>
  <c r="G210"/>
  <c r="I442"/>
  <c r="I441" s="1"/>
  <c r="I440" s="1"/>
  <c r="I439" s="1"/>
  <c r="G48"/>
  <c r="G42" s="1"/>
  <c r="G32" s="1"/>
  <c r="I561"/>
  <c r="I560" s="1"/>
  <c r="I559" s="1"/>
  <c r="I558" s="1"/>
  <c r="H459"/>
  <c r="H458" s="1"/>
  <c r="I463"/>
  <c r="I519"/>
  <c r="G109"/>
  <c r="G108" s="1"/>
  <c r="G107" s="1"/>
  <c r="G561"/>
  <c r="G560" s="1"/>
  <c r="G559" s="1"/>
  <c r="G558" s="1"/>
  <c r="G17"/>
  <c r="G16" s="1"/>
  <c r="G15" s="1"/>
  <c r="I174"/>
  <c r="I173" s="1"/>
  <c r="I172" s="1"/>
  <c r="I171" s="1"/>
  <c r="I170" s="1"/>
  <c r="G179"/>
  <c r="G178" s="1"/>
  <c r="I387"/>
  <c r="I393"/>
  <c r="G549"/>
  <c r="G548" s="1"/>
  <c r="G542" s="1"/>
  <c r="I165"/>
  <c r="I156"/>
  <c r="I149"/>
  <c r="H109"/>
  <c r="H108" s="1"/>
  <c r="H107" s="1"/>
  <c r="I113"/>
  <c r="I110"/>
  <c r="I104"/>
  <c r="I101" s="1"/>
  <c r="I100" s="1"/>
  <c r="H101"/>
  <c r="H100" s="1"/>
  <c r="I88"/>
  <c r="I85" s="1"/>
  <c r="I81"/>
  <c r="I78"/>
  <c r="H64"/>
  <c r="H63" s="1"/>
  <c r="H62" s="1"/>
  <c r="I65"/>
  <c r="I52"/>
  <c r="H48"/>
  <c r="H42" s="1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505"/>
  <c r="H314"/>
  <c r="H313" s="1"/>
  <c r="I296"/>
  <c r="I295" s="1"/>
  <c r="I294" s="1"/>
  <c r="I292"/>
  <c r="G64"/>
  <c r="G63" s="1"/>
  <c r="I68"/>
  <c r="I549"/>
  <c r="I548" s="1"/>
  <c r="I542" s="1"/>
  <c r="I272"/>
  <c r="I271" s="1"/>
  <c r="G445" l="1"/>
  <c r="H445"/>
  <c r="H325" s="1"/>
  <c r="I359"/>
  <c r="I358" s="1"/>
  <c r="I357" s="1"/>
  <c r="I404"/>
  <c r="I403" s="1"/>
  <c r="I402" s="1"/>
  <c r="I181"/>
  <c r="I180" s="1"/>
  <c r="I179" s="1"/>
  <c r="I178" s="1"/>
  <c r="G489"/>
  <c r="G488" s="1"/>
  <c r="H489"/>
  <c r="H488" s="1"/>
  <c r="I490"/>
  <c r="G99"/>
  <c r="H99"/>
  <c r="I315"/>
  <c r="I314" s="1"/>
  <c r="I313" s="1"/>
  <c r="I448"/>
  <c r="I447" s="1"/>
  <c r="H403"/>
  <c r="H402" s="1"/>
  <c r="G403"/>
  <c r="G402" s="1"/>
  <c r="H61"/>
  <c r="I233"/>
  <c r="G61"/>
  <c r="I48"/>
  <c r="I42" s="1"/>
  <c r="I32" s="1"/>
  <c r="H209"/>
  <c r="I331"/>
  <c r="I326" s="1"/>
  <c r="G209"/>
  <c r="I17"/>
  <c r="I16" s="1"/>
  <c r="I15" s="1"/>
  <c r="I148"/>
  <c r="I459"/>
  <c r="I458" s="1"/>
  <c r="I109"/>
  <c r="I108" s="1"/>
  <c r="I107" s="1"/>
  <c r="G247"/>
  <c r="I77"/>
  <c r="I76" s="1"/>
  <c r="I210"/>
  <c r="I64"/>
  <c r="I63" s="1"/>
  <c r="I62" s="1"/>
  <c r="H247"/>
  <c r="G325" l="1"/>
  <c r="I489"/>
  <c r="I488" s="1"/>
  <c r="G8"/>
  <c r="H8"/>
  <c r="I99"/>
  <c r="I445"/>
  <c r="I325" s="1"/>
  <c r="I260"/>
  <c r="I259" s="1"/>
  <c r="I247" s="1"/>
  <c r="I209"/>
  <c r="I61"/>
  <c r="I8" l="1"/>
  <c r="I603" s="1"/>
  <c r="H603"/>
  <c r="G603"/>
</calcChain>
</file>

<file path=xl/sharedStrings.xml><?xml version="1.0" encoding="utf-8"?>
<sst xmlns="http://schemas.openxmlformats.org/spreadsheetml/2006/main" count="2652" uniqueCount="524">
  <si>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</si>
  <si>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</si>
  <si>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</si>
  <si>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</si>
  <si>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</si>
  <si>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</si>
  <si>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</si>
  <si>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</si>
  <si>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</si>
  <si>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</si>
  <si>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</si>
  <si>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</si>
  <si>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</si>
  <si>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</si>
  <si>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</si>
  <si>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</si>
  <si>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</si>
  <si>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</si>
  <si>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</si>
  <si>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</si>
  <si>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</si>
  <si>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</si>
  <si>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</si>
  <si>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</si>
  <si>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</si>
  <si>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</si>
  <si>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</si>
  <si>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</si>
  <si>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</si>
  <si>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</si>
  <si>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</si>
  <si>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</si>
  <si>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</si>
  <si>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</si>
  <si>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</si>
  <si>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</si>
  <si>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</si>
  <si>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</si>
  <si>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</si>
  <si>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</si>
  <si>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</si>
  <si>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</si>
  <si>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</si>
  <si>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</si>
  <si>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</si>
  <si>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</si>
  <si>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</si>
  <si>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</si>
  <si>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</si>
  <si>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</si>
  <si>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</si>
  <si>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</si>
  <si>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</si>
  <si>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</si>
  <si>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</si>
  <si>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</si>
  <si>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</si>
  <si>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</si>
  <si>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</si>
  <si>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</si>
  <si>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</si>
  <si>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</si>
  <si>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</si>
  <si>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</si>
  <si>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</si>
  <si>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</si>
  <si>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</si>
  <si>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</si>
  <si>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</si>
  <si>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</si>
  <si>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</si>
  <si>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</si>
  <si>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</si>
  <si>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</si>
  <si>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</si>
  <si>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</si>
  <si>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</si>
  <si>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</si>
  <si>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</si>
  <si>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</si>
  <si>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</si>
  <si>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</si>
  <si>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</si>
  <si>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</si>
  <si>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</si>
  <si>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</si>
  <si>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</si>
  <si>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</si>
  <si>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</si>
  <si>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</si>
  <si>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</si>
  <si>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</si>
  <si>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</si>
  <si>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</si>
  <si>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</si>
  <si>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</si>
  <si>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</si>
  <si>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</si>
  <si>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</si>
  <si>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</si>
  <si>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</si>
  <si>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</si>
  <si>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</si>
  <si>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</si>
  <si>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</si>
  <si>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</si>
  <si>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</si>
  <si>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</si>
  <si>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</si>
  <si>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</si>
  <si>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</si>
  <si>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</si>
  <si>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</si>
  <si>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</si>
  <si>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</si>
  <si>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</si>
  <si>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</si>
  <si>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</si>
  <si>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</si>
  <si>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</si>
  <si>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</si>
  <si>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</si>
  <si>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</si>
  <si>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</si>
  <si>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</si>
  <si>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</si>
  <si>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</si>
  <si>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</si>
  <si>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</si>
  <si>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</si>
  <si>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</si>
  <si>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</si>
  <si>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</si>
  <si>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</si>
  <si>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</si>
  <si>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</si>
  <si>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</si>
  <si>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</si>
  <si>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</si>
  <si>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</si>
  <si>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</si>
  <si>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</si>
  <si>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</si>
  <si>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</si>
  <si>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</si>
  <si>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</si>
  <si>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</si>
  <si>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</si>
  <si>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</si>
  <si>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</si>
  <si>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</si>
  <si>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</si>
  <si>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</si>
  <si>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</si>
  <si>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</si>
  <si>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</si>
  <si>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</si>
  <si>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</si>
  <si>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</si>
  <si>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</si>
  <si>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</si>
  <si>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</si>
  <si>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</si>
  <si>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</si>
  <si>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</si>
  <si>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</si>
  <si>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</si>
  <si>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</si>
  <si>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</si>
  <si>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</si>
  <si>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</si>
  <si>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</si>
  <si>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</si>
  <si>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</si>
  <si>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</si>
  <si>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</si>
  <si>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</si>
  <si>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</si>
  <si>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</si>
  <si>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</si>
  <si>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</si>
  <si>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</si>
  <si>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</si>
  <si>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</si>
  <si>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</si>
  <si>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</si>
  <si>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</si>
  <si>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</si>
  <si>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</si>
  <si>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</si>
  <si>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</si>
  <si>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</si>
  <si>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</si>
  <si>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</si>
  <si>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</si>
  <si>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</si>
  <si>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</si>
  <si>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</si>
  <si>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</si>
  <si>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</si>
  <si>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</si>
  <si>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</si>
  <si>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</si>
  <si>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</si>
  <si>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</si>
  <si>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</si>
  <si>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</si>
  <si>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</si>
  <si>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</si>
  <si>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</si>
  <si>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</si>
  <si>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</si>
  <si>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</si>
  <si>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</si>
  <si>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</si>
  <si>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</si>
  <si>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</si>
  <si>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</si>
  <si>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</si>
  <si>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</si>
  <si>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</si>
  <si>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</si>
  <si>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</si>
  <si>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</si>
  <si>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</si>
  <si>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</si>
  <si>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</si>
  <si>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</si>
  <si>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</si>
  <si>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</si>
  <si>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</si>
  <si>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</si>
  <si>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</si>
  <si>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</si>
  <si>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</si>
  <si>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</si>
  <si>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</si>
  <si>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</si>
  <si>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</si>
  <si>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</si>
  <si>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</si>
  <si>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</si>
  <si>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</si>
  <si>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</si>
  <si>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</si>
  <si>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</si>
  <si>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</si>
  <si>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</si>
  <si>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</si>
  <si>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</si>
  <si>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</si>
  <si>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</si>
  <si>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</si>
  <si>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</si>
  <si>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</si>
  <si>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</si>
  <si>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</si>
  <si>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</si>
  <si>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</si>
  <si>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</si>
  <si>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</si>
  <si>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</si>
  <si>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</si>
  <si>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</si>
  <si>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</si>
  <si>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</si>
  <si>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</si>
  <si>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</si>
  <si>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</si>
  <si>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</si>
  <si>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</si>
  <si>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</si>
  <si>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</si>
  <si>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</si>
  <si>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</si>
  <si>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</si>
  <si>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</si>
  <si>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</si>
  <si>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</si>
  <si>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</si>
  <si>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</si>
  <si>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</si>
  <si>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</si>
  <si>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</si>
  <si>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</si>
  <si>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</si>
  <si>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</si>
  <si>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</si>
  <si>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</si>
  <si>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</si>
  <si>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</si>
  <si>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</si>
  <si>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</si>
  <si>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</si>
  <si>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</si>
  <si>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</si>
  <si>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</si>
  <si>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</si>
  <si>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</si>
  <si>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</si>
  <si>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</si>
  <si>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</si>
  <si>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</si>
  <si>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</si>
  <si>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</si>
  <si>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</si>
  <si>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</si>
  <si>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</si>
  <si>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</si>
  <si>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</si>
  <si>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</si>
  <si>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</si>
  <si>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</si>
  <si>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</si>
  <si>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</si>
  <si>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</si>
  <si>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</si>
  <si>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</si>
  <si>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</si>
  <si>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</si>
  <si>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</si>
  <si>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</si>
  <si>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</si>
  <si>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</si>
  <si>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</si>
  <si>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</si>
  <si>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</si>
  <si>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</si>
  <si>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</si>
  <si>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</si>
  <si>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</si>
  <si>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</si>
  <si>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</si>
  <si>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</si>
  <si>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</si>
  <si>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</si>
  <si>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</si>
  <si>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</si>
  <si>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</si>
  <si>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</si>
  <si>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</si>
  <si>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</si>
  <si>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</si>
  <si>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</si>
  <si>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</si>
  <si>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</si>
  <si>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</si>
  <si>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</si>
  <si>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</si>
  <si>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</si>
  <si>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</si>
  <si>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</si>
  <si>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</si>
  <si>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</si>
  <si>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</si>
  <si>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</si>
  <si>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</si>
  <si>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</si>
  <si>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</si>
  <si>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</si>
  <si>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</si>
  <si>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</si>
  <si>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</si>
  <si>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</si>
  <si>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</si>
  <si>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</si>
  <si>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</si>
  <si>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</si>
  <si>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</si>
  <si>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</si>
  <si>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</si>
  <si>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</si>
  <si>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</si>
  <si>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</si>
  <si>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</si>
  <si>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</si>
  <si>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</si>
  <si>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</si>
  <si>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</si>
  <si>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</si>
  <si>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</si>
  <si>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</si>
  <si>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</si>
  <si>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</si>
  <si>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</si>
  <si>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</si>
  <si>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</si>
  <si>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</si>
  <si>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</si>
  <si>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</si>
  <si>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</si>
  <si>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</si>
  <si>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</si>
  <si>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</si>
  <si>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</si>
  <si>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</si>
  <si>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</si>
  <si>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</si>
  <si>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</si>
  <si>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</si>
  <si>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</si>
  <si>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</si>
  <si>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</si>
  <si>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</si>
  <si>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</si>
  <si>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</si>
  <si>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</si>
  <si>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</si>
  <si>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</si>
  <si>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</si>
  <si>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</si>
  <si>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</si>
  <si>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</si>
  <si>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</si>
  <si>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</si>
  <si>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</si>
  <si>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</si>
  <si>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</si>
  <si>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</si>
  <si>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</si>
  <si>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</si>
  <si>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</si>
  <si>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</si>
  <si>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</si>
  <si>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</si>
  <si>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</si>
  <si>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</si>
  <si>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</si>
  <si>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</si>
  <si>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</si>
  <si>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</si>
  <si>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</si>
  <si>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</si>
  <si>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</si>
  <si>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</si>
  <si>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</si>
  <si>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</si>
  <si>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</si>
  <si>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</si>
  <si>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</si>
  <si>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</si>
  <si>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</si>
  <si>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</si>
  <si>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</si>
  <si>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</si>
  <si>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</si>
  <si>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</si>
  <si>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</si>
  <si>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</si>
  <si>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</si>
  <si>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</si>
  <si>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</si>
  <si>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</si>
  <si>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</si>
  <si>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</si>
  <si>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</si>
  <si>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</si>
  <si>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</si>
  <si>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</si>
  <si>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</si>
  <si>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</si>
  <si>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</si>
  <si>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</si>
  <si>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</si>
  <si>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</si>
  <si>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</si>
  <si>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</si>
  <si>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</si>
  <si>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</si>
  <si>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04 1 И2 00001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</si>
  <si>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</si>
  <si>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</si>
  <si>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</si>
  <si>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</si>
  <si>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</si>
  <si>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</si>
  <si>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</si>
  <si>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</si>
  <si>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</si>
  <si>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</si>
  <si>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</si>
  <si>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</si>
  <si>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</si>
  <si>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</si>
  <si>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</si>
  <si>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</si>
  <si>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</si>
  <si>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</si>
  <si>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</si>
  <si>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</si>
  <si>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</si>
  <si>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</si>
  <si>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</si>
  <si>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</si>
  <si>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</si>
  <si>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</si>
  <si>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</si>
  <si>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</si>
  <si>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</si>
  <si>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</si>
  <si>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</si>
  <si>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</si>
  <si>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</si>
  <si>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</si>
  <si>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</si>
  <si>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</si>
  <si>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</si>
  <si>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</si>
  <si>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</si>
  <si>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</si>
  <si>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</si>
  <si>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</si>
  <si>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</si>
  <si>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</si>
  <si>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</si>
  <si>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</si>
  <si>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</si>
  <si>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</si>
  <si>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</si>
  <si>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</si>
  <si>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</si>
  <si>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</si>
  <si>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Приложение № 4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</si>
  <si>
    <t>02 2 03 00030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</si>
</sst>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8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1"/>
  <sheetViews>
    <sheetView tabSelected="1" zoomScaleSheetLayoutView="100" workbookViewId="0">
      <selection activeCell="T17" sqref="T17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35.25" customHeight="1">
      <c r="B1" s="67" t="s">
        <v>522</v>
      </c>
      <c r="C1" s="67"/>
      <c r="D1" s="67"/>
      <c r="E1" s="67"/>
      <c r="F1" s="67"/>
      <c r="G1" s="67"/>
      <c r="H1" s="67"/>
      <c r="I1" s="67"/>
    </row>
    <row r="2" spans="1:10" ht="25.5" customHeight="1">
      <c r="B2" s="67" t="s">
        <v>483</v>
      </c>
      <c r="C2" s="67"/>
      <c r="D2" s="67"/>
      <c r="E2" s="67"/>
      <c r="F2" s="67"/>
      <c r="G2" s="67"/>
      <c r="H2" s="67"/>
      <c r="I2" s="67"/>
      <c r="J2" s="7"/>
    </row>
    <row r="3" spans="1:10">
      <c r="G3" s="1"/>
      <c r="H3" s="1"/>
      <c r="I3" s="1"/>
      <c r="J3" s="1"/>
    </row>
    <row r="4" spans="1:10" ht="50.25" customHeight="1">
      <c r="A4" s="2"/>
      <c r="B4" s="69" t="s">
        <v>401</v>
      </c>
      <c r="C4" s="69"/>
      <c r="D4" s="69"/>
      <c r="E4" s="69"/>
      <c r="F4" s="69"/>
      <c r="G4" s="69"/>
      <c r="H4" s="69"/>
      <c r="I4" s="69"/>
      <c r="J4" s="8"/>
    </row>
    <row r="5" spans="1:10" s="6" customFormat="1" ht="14.25">
      <c r="A5" s="52"/>
      <c r="B5" s="52"/>
      <c r="C5" s="52"/>
      <c r="D5" s="52"/>
      <c r="E5" s="52"/>
      <c r="F5" s="53"/>
      <c r="G5" s="70" t="s">
        <v>251</v>
      </c>
      <c r="H5" s="70"/>
      <c r="I5" s="70"/>
      <c r="J5" s="8"/>
    </row>
    <row r="6" spans="1:10" ht="45" customHeight="1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361</v>
      </c>
      <c r="H6" s="22" t="s">
        <v>159</v>
      </c>
      <c r="I6" s="22" t="s">
        <v>365</v>
      </c>
      <c r="J6" s="8"/>
    </row>
    <row r="7" spans="1:10" ht="14.25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2">
        <v>1</v>
      </c>
      <c r="B8" s="9" t="s">
        <v>7</v>
      </c>
      <c r="C8" s="23" t="s">
        <v>8</v>
      </c>
      <c r="D8" s="23"/>
      <c r="E8" s="23"/>
      <c r="F8" s="23"/>
      <c r="G8" s="26">
        <f>G9+G15+G32+G57+G61+G95+G99+G91</f>
        <v>80329</v>
      </c>
      <c r="H8" s="26">
        <f t="shared" ref="H8:I8" si="0">H9+H15+H32+H57+H61+H95+H99+H91</f>
        <v>5006.3000000000011</v>
      </c>
      <c r="I8" s="26">
        <f t="shared" si="0"/>
        <v>85335.3</v>
      </c>
      <c r="J8" s="8"/>
    </row>
    <row r="9" spans="1:10" ht="21">
      <c r="A9" s="22" t="s">
        <v>9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1">G10</f>
        <v>3173</v>
      </c>
      <c r="H9" s="28">
        <f t="shared" si="1"/>
        <v>0</v>
      </c>
      <c r="I9" s="28">
        <f t="shared" si="1"/>
        <v>3173</v>
      </c>
      <c r="J9" s="8"/>
    </row>
    <row r="10" spans="1:10">
      <c r="A10" s="24"/>
      <c r="B10" s="29" t="s">
        <v>160</v>
      </c>
      <c r="C10" s="30" t="s">
        <v>8</v>
      </c>
      <c r="D10" s="30" t="s">
        <v>11</v>
      </c>
      <c r="E10" s="30" t="s">
        <v>150</v>
      </c>
      <c r="F10" s="30"/>
      <c r="G10" s="12">
        <f t="shared" si="1"/>
        <v>3173</v>
      </c>
      <c r="H10" s="12">
        <f t="shared" si="1"/>
        <v>0</v>
      </c>
      <c r="I10" s="12">
        <f t="shared" si="1"/>
        <v>3173</v>
      </c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2">SUM(G12:G14)</f>
        <v>3173</v>
      </c>
      <c r="H11" s="12">
        <f t="shared" ref="H11:I11" si="3">SUM(H12:H14)</f>
        <v>0</v>
      </c>
      <c r="I11" s="12">
        <f t="shared" si="3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2" t="s">
        <v>15</v>
      </c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4">G16</f>
        <v>5191.7</v>
      </c>
      <c r="H15" s="33">
        <f t="shared" si="4"/>
        <v>303</v>
      </c>
      <c r="I15" s="33">
        <f t="shared" si="4"/>
        <v>5494.7</v>
      </c>
    </row>
    <row r="16" spans="1:10">
      <c r="A16" s="24"/>
      <c r="B16" s="10" t="s">
        <v>160</v>
      </c>
      <c r="C16" s="14" t="s">
        <v>8</v>
      </c>
      <c r="D16" s="14" t="s">
        <v>17</v>
      </c>
      <c r="E16" s="14" t="s">
        <v>150</v>
      </c>
      <c r="F16" s="17"/>
      <c r="G16" s="12">
        <f t="shared" ref="G16:I16" si="5">G17+G26+G30</f>
        <v>5191.7</v>
      </c>
      <c r="H16" s="12">
        <f t="shared" si="5"/>
        <v>303</v>
      </c>
      <c r="I16" s="12">
        <f t="shared" si="5"/>
        <v>5494.7</v>
      </c>
    </row>
    <row r="17" spans="1:9" ht="22.5">
      <c r="A17" s="24"/>
      <c r="B17" s="19" t="s">
        <v>356</v>
      </c>
      <c r="C17" s="14" t="s">
        <v>8</v>
      </c>
      <c r="D17" s="14" t="s">
        <v>17</v>
      </c>
      <c r="E17" s="14" t="s">
        <v>210</v>
      </c>
      <c r="F17" s="14"/>
      <c r="G17" s="12">
        <f t="shared" ref="G17:I17" si="6">G18+G21</f>
        <v>2561.5</v>
      </c>
      <c r="H17" s="12">
        <f t="shared" si="6"/>
        <v>41.5</v>
      </c>
      <c r="I17" s="12">
        <f t="shared" si="6"/>
        <v>2603</v>
      </c>
    </row>
    <row r="18" spans="1:9" ht="22.5">
      <c r="A18" s="24"/>
      <c r="B18" s="34" t="s">
        <v>357</v>
      </c>
      <c r="C18" s="14" t="s">
        <v>8</v>
      </c>
      <c r="D18" s="14" t="s">
        <v>17</v>
      </c>
      <c r="E18" s="14" t="s">
        <v>211</v>
      </c>
      <c r="F18" s="14"/>
      <c r="G18" s="12">
        <f t="shared" ref="G18" si="7">SUM(G19:G20)</f>
        <v>2041.3</v>
      </c>
      <c r="H18" s="12">
        <f t="shared" ref="H18:I18" si="8">SUM(H19:H20)</f>
        <v>38.299999999999997</v>
      </c>
      <c r="I18" s="12">
        <f t="shared" si="8"/>
        <v>2079.6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211</v>
      </c>
      <c r="F19" s="17" t="s">
        <v>13</v>
      </c>
      <c r="G19" s="12">
        <v>1567.8</v>
      </c>
      <c r="H19" s="18">
        <v>29.4</v>
      </c>
      <c r="I19" s="12">
        <f>G19+H19</f>
        <v>1597.2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211</v>
      </c>
      <c r="F20" s="17" t="s">
        <v>89</v>
      </c>
      <c r="G20" s="12">
        <v>473.5</v>
      </c>
      <c r="H20" s="12">
        <v>8.9</v>
      </c>
      <c r="I20" s="12">
        <f>G20+H20</f>
        <v>482.4</v>
      </c>
    </row>
    <row r="21" spans="1:9" ht="22.5">
      <c r="A21" s="24"/>
      <c r="B21" s="10" t="s">
        <v>358</v>
      </c>
      <c r="C21" s="14" t="s">
        <v>8</v>
      </c>
      <c r="D21" s="14" t="s">
        <v>17</v>
      </c>
      <c r="E21" s="14" t="s">
        <v>212</v>
      </c>
      <c r="F21" s="14"/>
      <c r="G21" s="12">
        <f t="shared" ref="G21:H21" si="9">SUM(G22:G25)</f>
        <v>520.19999999999993</v>
      </c>
      <c r="H21" s="12">
        <f t="shared" si="9"/>
        <v>3.2</v>
      </c>
      <c r="I21" s="12">
        <f>SUM(I22:I25)</f>
        <v>523.4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212</v>
      </c>
      <c r="F22" s="17" t="s">
        <v>20</v>
      </c>
      <c r="G22" s="12">
        <v>54.5</v>
      </c>
      <c r="H22" s="12">
        <v>2.5</v>
      </c>
      <c r="I22" s="12">
        <f>G22+H22</f>
        <v>57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212</v>
      </c>
      <c r="F23" s="17" t="s">
        <v>89</v>
      </c>
      <c r="G23" s="12">
        <v>16.5</v>
      </c>
      <c r="H23" s="12">
        <v>0.7</v>
      </c>
      <c r="I23" s="12">
        <f>G23+H23</f>
        <v>17.2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212</v>
      </c>
      <c r="F24" s="17">
        <v>244</v>
      </c>
      <c r="G24" s="12">
        <v>447.4</v>
      </c>
      <c r="H24" s="12"/>
      <c r="I24" s="12">
        <f>G24+H24</f>
        <v>447.4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212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196</v>
      </c>
      <c r="C26" s="14" t="s">
        <v>8</v>
      </c>
      <c r="D26" s="14" t="s">
        <v>17</v>
      </c>
      <c r="E26" s="14" t="s">
        <v>354</v>
      </c>
      <c r="F26" s="17"/>
      <c r="G26" s="12">
        <f t="shared" ref="G26:I26" si="10">SUM(G27:G29)</f>
        <v>1958.1999999999998</v>
      </c>
      <c r="H26" s="12">
        <f t="shared" si="10"/>
        <v>261.5</v>
      </c>
      <c r="I26" s="12">
        <f t="shared" si="10"/>
        <v>2219.6999999999998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354</v>
      </c>
      <c r="F27" s="17" t="s">
        <v>13</v>
      </c>
      <c r="G27" s="12">
        <v>1370.6</v>
      </c>
      <c r="H27" s="12">
        <v>185.4</v>
      </c>
      <c r="I27" s="12">
        <f>G27+H27</f>
        <v>1556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354</v>
      </c>
      <c r="F28" s="17">
        <v>122</v>
      </c>
      <c r="G28" s="12">
        <v>139.19999999999999</v>
      </c>
      <c r="H28" s="12">
        <v>15.4</v>
      </c>
      <c r="I28" s="12">
        <f>G28+H28</f>
        <v>154.6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354</v>
      </c>
      <c r="F29" s="17" t="s">
        <v>89</v>
      </c>
      <c r="G29" s="12">
        <v>448.4</v>
      </c>
      <c r="H29" s="12">
        <v>60.7</v>
      </c>
      <c r="I29" s="12">
        <f>G29+H29</f>
        <v>509.09999999999997</v>
      </c>
    </row>
    <row r="30" spans="1:9">
      <c r="A30" s="24"/>
      <c r="B30" s="10" t="s">
        <v>286</v>
      </c>
      <c r="C30" s="14" t="s">
        <v>8</v>
      </c>
      <c r="D30" s="14" t="s">
        <v>17</v>
      </c>
      <c r="E30" s="14" t="s">
        <v>355</v>
      </c>
      <c r="F30" s="14"/>
      <c r="G30" s="12">
        <f t="shared" ref="G30:I30" si="11">G31</f>
        <v>672</v>
      </c>
      <c r="H30" s="12">
        <f t="shared" si="11"/>
        <v>0</v>
      </c>
      <c r="I30" s="12">
        <f t="shared" si="11"/>
        <v>672</v>
      </c>
    </row>
    <row r="31" spans="1:9" ht="33.75">
      <c r="A31" s="24"/>
      <c r="B31" s="10" t="s">
        <v>287</v>
      </c>
      <c r="C31" s="14" t="s">
        <v>8</v>
      </c>
      <c r="D31" s="14" t="s">
        <v>17</v>
      </c>
      <c r="E31" s="14" t="s">
        <v>355</v>
      </c>
      <c r="F31" s="17" t="s">
        <v>288</v>
      </c>
      <c r="G31" s="12">
        <v>672</v>
      </c>
      <c r="H31" s="12"/>
      <c r="I31" s="12">
        <f>G31+H31</f>
        <v>672</v>
      </c>
    </row>
    <row r="32" spans="1:9" ht="31.5">
      <c r="A32" s="22" t="s">
        <v>18</v>
      </c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2">G42+G33</f>
        <v>31293.699999999997</v>
      </c>
      <c r="H32" s="28">
        <f t="shared" si="12"/>
        <v>1787.5</v>
      </c>
      <c r="I32" s="28">
        <f t="shared" si="12"/>
        <v>33081.199999999997</v>
      </c>
    </row>
    <row r="33" spans="1:9" ht="22.5">
      <c r="A33" s="24"/>
      <c r="B33" s="13" t="s">
        <v>164</v>
      </c>
      <c r="C33" s="14" t="s">
        <v>8</v>
      </c>
      <c r="D33" s="14" t="s">
        <v>19</v>
      </c>
      <c r="E33" s="14" t="s">
        <v>163</v>
      </c>
      <c r="F33" s="14"/>
      <c r="G33" s="12">
        <f t="shared" ref="G33:I35" si="13">G34</f>
        <v>1880.1</v>
      </c>
      <c r="H33" s="12">
        <f t="shared" si="13"/>
        <v>0</v>
      </c>
      <c r="I33" s="12">
        <f t="shared" si="13"/>
        <v>1880.1</v>
      </c>
    </row>
    <row r="34" spans="1:9">
      <c r="A34" s="24"/>
      <c r="B34" s="13" t="s">
        <v>167</v>
      </c>
      <c r="C34" s="14" t="s">
        <v>8</v>
      </c>
      <c r="D34" s="14" t="s">
        <v>19</v>
      </c>
      <c r="E34" s="14" t="s">
        <v>168</v>
      </c>
      <c r="F34" s="14"/>
      <c r="G34" s="12">
        <f t="shared" si="13"/>
        <v>1880.1</v>
      </c>
      <c r="H34" s="12">
        <f t="shared" si="13"/>
        <v>0</v>
      </c>
      <c r="I34" s="12">
        <f t="shared" si="13"/>
        <v>1880.1</v>
      </c>
    </row>
    <row r="35" spans="1:9" ht="22.5">
      <c r="A35" s="24"/>
      <c r="B35" s="13" t="s">
        <v>289</v>
      </c>
      <c r="C35" s="14" t="s">
        <v>8</v>
      </c>
      <c r="D35" s="14" t="s">
        <v>19</v>
      </c>
      <c r="E35" s="14" t="s">
        <v>290</v>
      </c>
      <c r="F35" s="14"/>
      <c r="G35" s="12">
        <f t="shared" si="13"/>
        <v>1880.1</v>
      </c>
      <c r="H35" s="12">
        <f t="shared" si="13"/>
        <v>0</v>
      </c>
      <c r="I35" s="12">
        <f t="shared" si="13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369</v>
      </c>
      <c r="F36" s="17"/>
      <c r="G36" s="12">
        <f t="shared" ref="G36:I36" si="14">SUM(G37:G41)</f>
        <v>1880.1</v>
      </c>
      <c r="H36" s="12">
        <f t="shared" si="14"/>
        <v>0</v>
      </c>
      <c r="I36" s="12">
        <f t="shared" si="14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369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369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369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369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369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160</v>
      </c>
      <c r="C42" s="14" t="s">
        <v>8</v>
      </c>
      <c r="D42" s="14" t="s">
        <v>19</v>
      </c>
      <c r="E42" s="14" t="s">
        <v>150</v>
      </c>
      <c r="F42" s="17"/>
      <c r="G42" s="12">
        <f t="shared" ref="G42:I42" si="15">G43+G45+G48</f>
        <v>29413.599999999999</v>
      </c>
      <c r="H42" s="12">
        <f t="shared" si="15"/>
        <v>1787.5</v>
      </c>
      <c r="I42" s="12">
        <f t="shared" si="15"/>
        <v>31201.1</v>
      </c>
    </row>
    <row r="43" spans="1:9" ht="36.75" customHeight="1">
      <c r="A43" s="24"/>
      <c r="B43" s="35" t="s">
        <v>209</v>
      </c>
      <c r="C43" s="14" t="s">
        <v>8</v>
      </c>
      <c r="D43" s="14" t="s">
        <v>19</v>
      </c>
      <c r="E43" s="14" t="s">
        <v>370</v>
      </c>
      <c r="F43" s="17"/>
      <c r="G43" s="12">
        <f t="shared" ref="G43:I43" si="16">G44</f>
        <v>0.1</v>
      </c>
      <c r="H43" s="12">
        <f t="shared" si="16"/>
        <v>0</v>
      </c>
      <c r="I43" s="12">
        <f t="shared" si="16"/>
        <v>0.1</v>
      </c>
    </row>
    <row r="44" spans="1:9" ht="22.5">
      <c r="A44" s="24"/>
      <c r="B44" s="19" t="s">
        <v>91</v>
      </c>
      <c r="C44" s="14" t="s">
        <v>8</v>
      </c>
      <c r="D44" s="14" t="s">
        <v>19</v>
      </c>
      <c r="E44" s="14" t="s">
        <v>370</v>
      </c>
      <c r="F44" s="17" t="s">
        <v>22</v>
      </c>
      <c r="G44" s="12">
        <v>0.1</v>
      </c>
      <c r="H44" s="12"/>
      <c r="I44" s="12">
        <f>G44+H44</f>
        <v>0.1</v>
      </c>
    </row>
    <row r="45" spans="1:9" ht="44.25" customHeight="1">
      <c r="A45" s="24"/>
      <c r="B45" s="35" t="s">
        <v>197</v>
      </c>
      <c r="C45" s="14" t="s">
        <v>8</v>
      </c>
      <c r="D45" s="14" t="s">
        <v>19</v>
      </c>
      <c r="E45" s="14" t="s">
        <v>371</v>
      </c>
      <c r="F45" s="14"/>
      <c r="G45" s="12">
        <f t="shared" ref="G45:I45" si="17">G46+G47</f>
        <v>124.9</v>
      </c>
      <c r="H45" s="12">
        <f t="shared" si="17"/>
        <v>0</v>
      </c>
      <c r="I45" s="12">
        <f t="shared" si="17"/>
        <v>124.9</v>
      </c>
    </row>
    <row r="46" spans="1:9">
      <c r="A46" s="24"/>
      <c r="B46" s="19" t="s">
        <v>87</v>
      </c>
      <c r="C46" s="14" t="s">
        <v>8</v>
      </c>
      <c r="D46" s="14" t="s">
        <v>19</v>
      </c>
      <c r="E46" s="14" t="s">
        <v>371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136</v>
      </c>
      <c r="C47" s="14" t="s">
        <v>8</v>
      </c>
      <c r="D47" s="14" t="s">
        <v>19</v>
      </c>
      <c r="E47" s="14" t="s">
        <v>371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356</v>
      </c>
      <c r="C48" s="14" t="s">
        <v>8</v>
      </c>
      <c r="D48" s="14" t="s">
        <v>19</v>
      </c>
      <c r="E48" s="14" t="s">
        <v>210</v>
      </c>
      <c r="F48" s="14"/>
      <c r="G48" s="12">
        <f t="shared" ref="G48:I48" si="18">G49+G52</f>
        <v>29288.6</v>
      </c>
      <c r="H48" s="12">
        <f t="shared" si="18"/>
        <v>1787.5</v>
      </c>
      <c r="I48" s="12">
        <f t="shared" si="18"/>
        <v>31076.1</v>
      </c>
    </row>
    <row r="49" spans="1:9" ht="22.5">
      <c r="A49" s="24"/>
      <c r="B49" s="34" t="s">
        <v>357</v>
      </c>
      <c r="C49" s="14" t="s">
        <v>8</v>
      </c>
      <c r="D49" s="14" t="s">
        <v>19</v>
      </c>
      <c r="E49" s="14" t="s">
        <v>211</v>
      </c>
      <c r="F49" s="14"/>
      <c r="G49" s="12">
        <f t="shared" ref="G49:I49" si="19">G50+G51</f>
        <v>26203.5</v>
      </c>
      <c r="H49" s="12">
        <f t="shared" si="19"/>
        <v>762.5</v>
      </c>
      <c r="I49" s="12">
        <f t="shared" si="19"/>
        <v>26966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211</v>
      </c>
      <c r="F50" s="17" t="s">
        <v>13</v>
      </c>
      <c r="G50" s="12">
        <v>20125.599999999999</v>
      </c>
      <c r="H50" s="12">
        <v>612.20000000000005</v>
      </c>
      <c r="I50" s="12">
        <f>G50+H50</f>
        <v>20737.8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211</v>
      </c>
      <c r="F51" s="17" t="s">
        <v>89</v>
      </c>
      <c r="G51" s="12">
        <v>6077.9</v>
      </c>
      <c r="H51" s="12">
        <v>150.30000000000001</v>
      </c>
      <c r="I51" s="12">
        <f>G51+H51</f>
        <v>6228.2</v>
      </c>
    </row>
    <row r="52" spans="1:9" ht="22.5">
      <c r="A52" s="24"/>
      <c r="B52" s="10" t="s">
        <v>358</v>
      </c>
      <c r="C52" s="14" t="s">
        <v>8</v>
      </c>
      <c r="D52" s="14" t="s">
        <v>19</v>
      </c>
      <c r="E52" s="14" t="s">
        <v>212</v>
      </c>
      <c r="F52" s="14"/>
      <c r="G52" s="12">
        <f t="shared" ref="G52:I52" si="20">SUM(G53:G56)</f>
        <v>3085.1</v>
      </c>
      <c r="H52" s="12">
        <f t="shared" si="20"/>
        <v>1025</v>
      </c>
      <c r="I52" s="12">
        <f t="shared" si="20"/>
        <v>4110.1000000000004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212</v>
      </c>
      <c r="F53" s="14" t="s">
        <v>20</v>
      </c>
      <c r="G53" s="12">
        <v>1886.3</v>
      </c>
      <c r="H53" s="12">
        <v>963.9</v>
      </c>
      <c r="I53" s="12">
        <f>G53+H53</f>
        <v>2850.2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212</v>
      </c>
      <c r="F54" s="14" t="s">
        <v>89</v>
      </c>
      <c r="G54" s="12">
        <v>414.2</v>
      </c>
      <c r="H54" s="12">
        <v>61.1</v>
      </c>
      <c r="I54" s="12">
        <f>G54+H54</f>
        <v>475.3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212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212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2" t="s">
        <v>24</v>
      </c>
      <c r="B57" s="9" t="s">
        <v>153</v>
      </c>
      <c r="C57" s="23" t="s">
        <v>8</v>
      </c>
      <c r="D57" s="23" t="s">
        <v>46</v>
      </c>
      <c r="E57" s="23"/>
      <c r="F57" s="23"/>
      <c r="G57" s="28">
        <f t="shared" ref="G57:I59" si="21">G58</f>
        <v>4.9000000000000004</v>
      </c>
      <c r="H57" s="28">
        <f t="shared" si="21"/>
        <v>0</v>
      </c>
      <c r="I57" s="28">
        <f t="shared" si="21"/>
        <v>4.9000000000000004</v>
      </c>
    </row>
    <row r="58" spans="1:9">
      <c r="A58" s="24"/>
      <c r="B58" s="10" t="s">
        <v>160</v>
      </c>
      <c r="C58" s="14" t="s">
        <v>8</v>
      </c>
      <c r="D58" s="14" t="s">
        <v>46</v>
      </c>
      <c r="E58" s="14" t="s">
        <v>150</v>
      </c>
      <c r="F58" s="11"/>
      <c r="G58" s="12">
        <f t="shared" si="21"/>
        <v>4.9000000000000004</v>
      </c>
      <c r="H58" s="12">
        <f t="shared" si="21"/>
        <v>0</v>
      </c>
      <c r="I58" s="12">
        <f t="shared" si="21"/>
        <v>4.9000000000000004</v>
      </c>
    </row>
    <row r="59" spans="1:9" ht="33.75">
      <c r="A59" s="24"/>
      <c r="B59" s="19" t="s">
        <v>154</v>
      </c>
      <c r="C59" s="14" t="s">
        <v>8</v>
      </c>
      <c r="D59" s="14" t="s">
        <v>46</v>
      </c>
      <c r="E59" s="14" t="s">
        <v>372</v>
      </c>
      <c r="F59" s="14"/>
      <c r="G59" s="12">
        <f t="shared" si="21"/>
        <v>4.9000000000000004</v>
      </c>
      <c r="H59" s="12">
        <f t="shared" si="21"/>
        <v>0</v>
      </c>
      <c r="I59" s="12">
        <f t="shared" si="21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372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2" t="s">
        <v>28</v>
      </c>
      <c r="B61" s="9" t="s">
        <v>25</v>
      </c>
      <c r="C61" s="23" t="s">
        <v>8</v>
      </c>
      <c r="D61" s="23" t="s">
        <v>26</v>
      </c>
      <c r="E61" s="23"/>
      <c r="F61" s="23"/>
      <c r="G61" s="33">
        <f>G62+G76</f>
        <v>12990</v>
      </c>
      <c r="H61" s="33">
        <f>H62+H76</f>
        <v>1241</v>
      </c>
      <c r="I61" s="33">
        <f>I62+I76</f>
        <v>14231.000000000004</v>
      </c>
    </row>
    <row r="62" spans="1:9" ht="22.5">
      <c r="A62" s="24"/>
      <c r="B62" s="13" t="s">
        <v>161</v>
      </c>
      <c r="C62" s="14" t="s">
        <v>8</v>
      </c>
      <c r="D62" s="14" t="s">
        <v>26</v>
      </c>
      <c r="E62" s="14" t="s">
        <v>162</v>
      </c>
      <c r="F62" s="17"/>
      <c r="G62" s="12">
        <f>G63+G72+G74</f>
        <v>9375.4</v>
      </c>
      <c r="H62" s="12">
        <f t="shared" ref="H62:I62" si="22">H63+H72+H74</f>
        <v>1147.3</v>
      </c>
      <c r="I62" s="12">
        <f t="shared" si="22"/>
        <v>10522.700000000003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3">G64</f>
        <v>9374.7999999999993</v>
      </c>
      <c r="H63" s="12">
        <f t="shared" si="23"/>
        <v>1147.3</v>
      </c>
      <c r="I63" s="12">
        <f t="shared" si="23"/>
        <v>10522.100000000002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213</v>
      </c>
      <c r="F64" s="17"/>
      <c r="G64" s="12">
        <f t="shared" ref="G64:I64" si="24">G65+G68</f>
        <v>9374.7999999999993</v>
      </c>
      <c r="H64" s="12">
        <f t="shared" si="24"/>
        <v>1147.3</v>
      </c>
      <c r="I64" s="12">
        <f t="shared" si="24"/>
        <v>10522.100000000002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214</v>
      </c>
      <c r="F65" s="17"/>
      <c r="G65" s="12">
        <f t="shared" ref="G65:I65" si="25">G66+G67</f>
        <v>8464.4</v>
      </c>
      <c r="H65" s="12">
        <f t="shared" si="25"/>
        <v>873</v>
      </c>
      <c r="I65" s="12">
        <f t="shared" si="25"/>
        <v>9337.4000000000015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214</v>
      </c>
      <c r="F66" s="17" t="s">
        <v>13</v>
      </c>
      <c r="G66" s="12">
        <v>6501.1</v>
      </c>
      <c r="H66" s="12">
        <v>670.5</v>
      </c>
      <c r="I66" s="12">
        <f>G66+H66</f>
        <v>7171.6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214</v>
      </c>
      <c r="F67" s="17" t="s">
        <v>89</v>
      </c>
      <c r="G67" s="12">
        <v>1963.3</v>
      </c>
      <c r="H67" s="12">
        <v>202.5</v>
      </c>
      <c r="I67" s="12">
        <f>G67+H67</f>
        <v>2165.8000000000002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215</v>
      </c>
      <c r="F68" s="17"/>
      <c r="G68" s="12">
        <f>SUM(G69:G71)</f>
        <v>910.39999999999986</v>
      </c>
      <c r="H68" s="12">
        <f>SUM(H69:H71)</f>
        <v>274.29999999999995</v>
      </c>
      <c r="I68" s="12">
        <f>SUM(I69:I71)</f>
        <v>1184.7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215</v>
      </c>
      <c r="F69" s="17" t="s">
        <v>20</v>
      </c>
      <c r="G69" s="12">
        <v>575.4</v>
      </c>
      <c r="H69" s="12">
        <v>257.39999999999998</v>
      </c>
      <c r="I69" s="12">
        <f>G69+H69</f>
        <v>832.8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215</v>
      </c>
      <c r="F70" s="17" t="s">
        <v>89</v>
      </c>
      <c r="G70" s="12">
        <v>138.69999999999999</v>
      </c>
      <c r="H70" s="12">
        <v>16.899999999999999</v>
      </c>
      <c r="I70" s="12">
        <f>G70+H70</f>
        <v>155.6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215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373</v>
      </c>
      <c r="C72" s="14" t="s">
        <v>8</v>
      </c>
      <c r="D72" s="14" t="s">
        <v>26</v>
      </c>
      <c r="E72" s="14" t="s">
        <v>374</v>
      </c>
      <c r="F72" s="17"/>
      <c r="G72" s="12">
        <f t="shared" ref="G72:I74" si="26">G73</f>
        <v>0.6</v>
      </c>
      <c r="H72" s="12">
        <f t="shared" si="26"/>
        <v>-0.6</v>
      </c>
      <c r="I72" s="12">
        <f t="shared" si="26"/>
        <v>0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374</v>
      </c>
      <c r="F73" s="17" t="s">
        <v>22</v>
      </c>
      <c r="G73" s="12">
        <v>0.6</v>
      </c>
      <c r="H73" s="12">
        <v>-0.6</v>
      </c>
      <c r="I73" s="12">
        <f>G73+H73</f>
        <v>0</v>
      </c>
    </row>
    <row r="74" spans="1:9" ht="56.25">
      <c r="A74" s="24"/>
      <c r="B74" s="36" t="s">
        <v>373</v>
      </c>
      <c r="C74" s="14" t="s">
        <v>8</v>
      </c>
      <c r="D74" s="14" t="s">
        <v>26</v>
      </c>
      <c r="E74" s="14" t="s">
        <v>484</v>
      </c>
      <c r="F74" s="17"/>
      <c r="G74" s="12">
        <f t="shared" si="26"/>
        <v>0</v>
      </c>
      <c r="H74" s="12">
        <f t="shared" si="26"/>
        <v>0.6</v>
      </c>
      <c r="I74" s="12">
        <f t="shared" si="26"/>
        <v>0.6</v>
      </c>
    </row>
    <row r="75" spans="1:9" ht="22.5">
      <c r="A75" s="24"/>
      <c r="B75" s="10" t="s">
        <v>91</v>
      </c>
      <c r="C75" s="14" t="s">
        <v>8</v>
      </c>
      <c r="D75" s="14" t="s">
        <v>26</v>
      </c>
      <c r="E75" s="14" t="s">
        <v>484</v>
      </c>
      <c r="F75" s="17" t="s">
        <v>22</v>
      </c>
      <c r="G75" s="12"/>
      <c r="H75" s="12">
        <v>0.6</v>
      </c>
      <c r="I75" s="12">
        <f>G75+H75</f>
        <v>0.6</v>
      </c>
    </row>
    <row r="76" spans="1:9">
      <c r="A76" s="24"/>
      <c r="B76" s="10" t="s">
        <v>160</v>
      </c>
      <c r="C76" s="14" t="s">
        <v>8</v>
      </c>
      <c r="D76" s="14" t="s">
        <v>26</v>
      </c>
      <c r="E76" s="14" t="s">
        <v>150</v>
      </c>
      <c r="F76" s="14"/>
      <c r="G76" s="12">
        <f>G77+G85+G89</f>
        <v>3614.6000000000004</v>
      </c>
      <c r="H76" s="12">
        <f t="shared" ref="H76:I76" si="27">H77+H85+H89</f>
        <v>93.7</v>
      </c>
      <c r="I76" s="12">
        <f t="shared" si="27"/>
        <v>3708.3</v>
      </c>
    </row>
    <row r="77" spans="1:9" ht="22.5">
      <c r="A77" s="24"/>
      <c r="B77" s="19" t="s">
        <v>356</v>
      </c>
      <c r="C77" s="14" t="s">
        <v>8</v>
      </c>
      <c r="D77" s="14" t="s">
        <v>26</v>
      </c>
      <c r="E77" s="14" t="s">
        <v>210</v>
      </c>
      <c r="F77" s="14"/>
      <c r="G77" s="12">
        <f t="shared" ref="G77:I77" si="28">G78+G81</f>
        <v>2283</v>
      </c>
      <c r="H77" s="12">
        <f t="shared" si="28"/>
        <v>61.2</v>
      </c>
      <c r="I77" s="12">
        <f t="shared" si="28"/>
        <v>2344.2000000000003</v>
      </c>
    </row>
    <row r="78" spans="1:9" ht="22.5">
      <c r="A78" s="24"/>
      <c r="B78" s="34" t="s">
        <v>357</v>
      </c>
      <c r="C78" s="14" t="s">
        <v>8</v>
      </c>
      <c r="D78" s="14" t="s">
        <v>26</v>
      </c>
      <c r="E78" s="14" t="s">
        <v>211</v>
      </c>
      <c r="F78" s="14"/>
      <c r="G78" s="12">
        <f t="shared" ref="G78:I78" si="29">SUM(G79:G80)</f>
        <v>1641.7</v>
      </c>
      <c r="H78" s="12">
        <f t="shared" si="29"/>
        <v>56.5</v>
      </c>
      <c r="I78" s="12">
        <f t="shared" si="29"/>
        <v>1698.2000000000003</v>
      </c>
    </row>
    <row r="79" spans="1:9">
      <c r="A79" s="24"/>
      <c r="B79" s="19" t="s">
        <v>87</v>
      </c>
      <c r="C79" s="14" t="s">
        <v>8</v>
      </c>
      <c r="D79" s="14" t="s">
        <v>26</v>
      </c>
      <c r="E79" s="14" t="s">
        <v>211</v>
      </c>
      <c r="F79" s="17">
        <v>121</v>
      </c>
      <c r="G79" s="12">
        <v>1260.9000000000001</v>
      </c>
      <c r="H79" s="12">
        <v>43.4</v>
      </c>
      <c r="I79" s="12">
        <f>G79+H79</f>
        <v>1304.3000000000002</v>
      </c>
    </row>
    <row r="80" spans="1:9" ht="33.75">
      <c r="A80" s="24"/>
      <c r="B80" s="19" t="s">
        <v>88</v>
      </c>
      <c r="C80" s="14" t="s">
        <v>8</v>
      </c>
      <c r="D80" s="14" t="s">
        <v>26</v>
      </c>
      <c r="E80" s="14" t="s">
        <v>211</v>
      </c>
      <c r="F80" s="17" t="s">
        <v>89</v>
      </c>
      <c r="G80" s="12">
        <v>380.8</v>
      </c>
      <c r="H80" s="12">
        <v>13.1</v>
      </c>
      <c r="I80" s="12">
        <f>G80+H80</f>
        <v>393.90000000000003</v>
      </c>
    </row>
    <row r="81" spans="1:9" ht="22.5">
      <c r="A81" s="24"/>
      <c r="B81" s="10" t="s">
        <v>358</v>
      </c>
      <c r="C81" s="14" t="s">
        <v>8</v>
      </c>
      <c r="D81" s="14" t="s">
        <v>26</v>
      </c>
      <c r="E81" s="14" t="s">
        <v>212</v>
      </c>
      <c r="F81" s="17"/>
      <c r="G81" s="12">
        <f t="shared" ref="G81:I81" si="30">SUM(G82:G84)</f>
        <v>641.29999999999995</v>
      </c>
      <c r="H81" s="12">
        <f t="shared" si="30"/>
        <v>4.7</v>
      </c>
      <c r="I81" s="12">
        <f t="shared" si="30"/>
        <v>646</v>
      </c>
    </row>
    <row r="82" spans="1:9" ht="22.5">
      <c r="A82" s="24"/>
      <c r="B82" s="10" t="s">
        <v>14</v>
      </c>
      <c r="C82" s="14" t="s">
        <v>8</v>
      </c>
      <c r="D82" s="14" t="s">
        <v>26</v>
      </c>
      <c r="E82" s="14" t="s">
        <v>212</v>
      </c>
      <c r="F82" s="17" t="s">
        <v>20</v>
      </c>
      <c r="G82" s="12">
        <v>263.89999999999998</v>
      </c>
      <c r="H82" s="12">
        <v>3.6</v>
      </c>
      <c r="I82" s="12">
        <f>G82+H82</f>
        <v>267.5</v>
      </c>
    </row>
    <row r="83" spans="1:9" ht="33.75">
      <c r="A83" s="24"/>
      <c r="B83" s="10" t="s">
        <v>88</v>
      </c>
      <c r="C83" s="14" t="s">
        <v>8</v>
      </c>
      <c r="D83" s="14" t="s">
        <v>26</v>
      </c>
      <c r="E83" s="14" t="s">
        <v>212</v>
      </c>
      <c r="F83" s="17" t="s">
        <v>89</v>
      </c>
      <c r="G83" s="12">
        <v>25.5</v>
      </c>
      <c r="H83" s="12">
        <v>1.1000000000000001</v>
      </c>
      <c r="I83" s="12">
        <f>G83+H83</f>
        <v>26.6</v>
      </c>
    </row>
    <row r="84" spans="1:9" ht="22.5">
      <c r="A84" s="24"/>
      <c r="B84" s="10" t="s">
        <v>91</v>
      </c>
      <c r="C84" s="14" t="s">
        <v>8</v>
      </c>
      <c r="D84" s="14" t="s">
        <v>26</v>
      </c>
      <c r="E84" s="14" t="s">
        <v>212</v>
      </c>
      <c r="F84" s="17" t="s">
        <v>22</v>
      </c>
      <c r="G84" s="12">
        <v>351.9</v>
      </c>
      <c r="H84" s="12"/>
      <c r="I84" s="12">
        <f>G84+H84</f>
        <v>351.9</v>
      </c>
    </row>
    <row r="85" spans="1:9" ht="14.25" customHeight="1">
      <c r="A85" s="24"/>
      <c r="B85" s="19" t="s">
        <v>402</v>
      </c>
      <c r="C85" s="14" t="s">
        <v>8</v>
      </c>
      <c r="D85" s="14" t="s">
        <v>26</v>
      </c>
      <c r="E85" s="14" t="s">
        <v>403</v>
      </c>
      <c r="F85" s="17"/>
      <c r="G85" s="12">
        <f>SUM(G86:G88)</f>
        <v>1331.6000000000001</v>
      </c>
      <c r="H85" s="12">
        <f>SUM(H86:H88)</f>
        <v>31.799999999999997</v>
      </c>
      <c r="I85" s="12">
        <f>SUM(I86:I88)</f>
        <v>1363.4</v>
      </c>
    </row>
    <row r="86" spans="1:9">
      <c r="A86" s="24"/>
      <c r="B86" s="19" t="s">
        <v>87</v>
      </c>
      <c r="C86" s="14" t="s">
        <v>8</v>
      </c>
      <c r="D86" s="14" t="s">
        <v>26</v>
      </c>
      <c r="E86" s="14" t="s">
        <v>403</v>
      </c>
      <c r="F86" s="17" t="s">
        <v>13</v>
      </c>
      <c r="G86" s="12">
        <v>944.1</v>
      </c>
      <c r="H86" s="12">
        <v>22.5</v>
      </c>
      <c r="I86" s="12">
        <f>G86+H86</f>
        <v>966.6</v>
      </c>
    </row>
    <row r="87" spans="1:9" ht="22.5">
      <c r="A87" s="24"/>
      <c r="B87" s="13" t="s">
        <v>14</v>
      </c>
      <c r="C87" s="14" t="s">
        <v>8</v>
      </c>
      <c r="D87" s="14" t="s">
        <v>26</v>
      </c>
      <c r="E87" s="14" t="s">
        <v>403</v>
      </c>
      <c r="F87" s="17" t="s">
        <v>20</v>
      </c>
      <c r="G87" s="12">
        <v>78.7</v>
      </c>
      <c r="H87" s="12">
        <v>1.9</v>
      </c>
      <c r="I87" s="12">
        <f>G87+H87</f>
        <v>80.600000000000009</v>
      </c>
    </row>
    <row r="88" spans="1:9" ht="33.75">
      <c r="A88" s="24"/>
      <c r="B88" s="19" t="s">
        <v>88</v>
      </c>
      <c r="C88" s="14" t="s">
        <v>8</v>
      </c>
      <c r="D88" s="14" t="s">
        <v>26</v>
      </c>
      <c r="E88" s="14" t="s">
        <v>403</v>
      </c>
      <c r="F88" s="17" t="s">
        <v>89</v>
      </c>
      <c r="G88" s="12">
        <f>285.1+23.7</f>
        <v>308.8</v>
      </c>
      <c r="H88" s="12">
        <v>7.4</v>
      </c>
      <c r="I88" s="12">
        <f>G88+H88</f>
        <v>316.2</v>
      </c>
    </row>
    <row r="89" spans="1:9" ht="22.5">
      <c r="A89" s="24"/>
      <c r="B89" s="60" t="s">
        <v>519</v>
      </c>
      <c r="C89" s="11" t="s">
        <v>8</v>
      </c>
      <c r="D89" s="11" t="s">
        <v>26</v>
      </c>
      <c r="E89" s="11" t="s">
        <v>520</v>
      </c>
      <c r="F89" s="17"/>
      <c r="G89" s="12">
        <f>SUM(G90)</f>
        <v>0</v>
      </c>
      <c r="H89" s="12">
        <f t="shared" ref="H89:I89" si="31">SUM(H90)</f>
        <v>0.7</v>
      </c>
      <c r="I89" s="12">
        <f t="shared" si="31"/>
        <v>0.7</v>
      </c>
    </row>
    <row r="90" spans="1:9" ht="22.5">
      <c r="A90" s="24"/>
      <c r="B90" s="60" t="s">
        <v>91</v>
      </c>
      <c r="C90" s="11" t="s">
        <v>8</v>
      </c>
      <c r="D90" s="11" t="s">
        <v>26</v>
      </c>
      <c r="E90" s="11" t="s">
        <v>520</v>
      </c>
      <c r="F90" s="17" t="s">
        <v>22</v>
      </c>
      <c r="G90" s="12"/>
      <c r="H90" s="12">
        <v>0.7</v>
      </c>
      <c r="I90" s="12">
        <f>SUM(G90:H90)</f>
        <v>0.7</v>
      </c>
    </row>
    <row r="91" spans="1:9">
      <c r="A91" s="22" t="s">
        <v>32</v>
      </c>
      <c r="B91" s="39" t="s">
        <v>478</v>
      </c>
      <c r="C91" s="32" t="s">
        <v>8</v>
      </c>
      <c r="D91" s="32" t="s">
        <v>52</v>
      </c>
      <c r="E91" s="32" t="s">
        <v>477</v>
      </c>
      <c r="F91" s="32" t="s">
        <v>463</v>
      </c>
      <c r="G91" s="28">
        <f>G92</f>
        <v>969.8</v>
      </c>
      <c r="H91" s="28">
        <f t="shared" ref="H91:I93" si="32">H92</f>
        <v>0</v>
      </c>
      <c r="I91" s="28">
        <f t="shared" si="32"/>
        <v>969.8</v>
      </c>
    </row>
    <row r="92" spans="1:9">
      <c r="A92" s="24"/>
      <c r="B92" s="10" t="s">
        <v>160</v>
      </c>
      <c r="C92" s="14" t="s">
        <v>8</v>
      </c>
      <c r="D92" s="14" t="s">
        <v>52</v>
      </c>
      <c r="E92" s="14" t="s">
        <v>150</v>
      </c>
      <c r="F92" s="14" t="s">
        <v>463</v>
      </c>
      <c r="G92" s="12">
        <f>G93</f>
        <v>969.8</v>
      </c>
      <c r="H92" s="12">
        <f t="shared" si="32"/>
        <v>0</v>
      </c>
      <c r="I92" s="12">
        <f t="shared" si="32"/>
        <v>969.8</v>
      </c>
    </row>
    <row r="93" spans="1:9" ht="22.5">
      <c r="A93" s="24"/>
      <c r="B93" s="10" t="s">
        <v>479</v>
      </c>
      <c r="C93" s="14" t="s">
        <v>8</v>
      </c>
      <c r="D93" s="14" t="s">
        <v>52</v>
      </c>
      <c r="E93" s="14" t="s">
        <v>403</v>
      </c>
      <c r="F93" s="14" t="s">
        <v>463</v>
      </c>
      <c r="G93" s="12">
        <f>G94</f>
        <v>969.8</v>
      </c>
      <c r="H93" s="12">
        <f t="shared" si="32"/>
        <v>0</v>
      </c>
      <c r="I93" s="12">
        <f t="shared" si="32"/>
        <v>969.8</v>
      </c>
    </row>
    <row r="94" spans="1:9">
      <c r="A94" s="24"/>
      <c r="B94" s="10" t="s">
        <v>480</v>
      </c>
      <c r="C94" s="14" t="s">
        <v>8</v>
      </c>
      <c r="D94" s="14" t="s">
        <v>52</v>
      </c>
      <c r="E94" s="14" t="s">
        <v>403</v>
      </c>
      <c r="F94" s="17" t="s">
        <v>481</v>
      </c>
      <c r="G94" s="12">
        <v>969.8</v>
      </c>
      <c r="H94" s="12"/>
      <c r="I94" s="12">
        <f>SUM(G94:H94)</f>
        <v>969.8</v>
      </c>
    </row>
    <row r="95" spans="1:9">
      <c r="A95" s="22" t="s">
        <v>157</v>
      </c>
      <c r="B95" s="9" t="s">
        <v>29</v>
      </c>
      <c r="C95" s="23" t="s">
        <v>8</v>
      </c>
      <c r="D95" s="23" t="s">
        <v>30</v>
      </c>
      <c r="E95" s="23"/>
      <c r="F95" s="37"/>
      <c r="G95" s="33">
        <f t="shared" ref="G95:I97" si="33">G96</f>
        <v>2000</v>
      </c>
      <c r="H95" s="33">
        <f t="shared" si="33"/>
        <v>0</v>
      </c>
      <c r="I95" s="33">
        <f t="shared" si="33"/>
        <v>2000</v>
      </c>
    </row>
    <row r="96" spans="1:9">
      <c r="A96" s="24"/>
      <c r="B96" s="10" t="s">
        <v>160</v>
      </c>
      <c r="C96" s="11" t="s">
        <v>8</v>
      </c>
      <c r="D96" s="11" t="s">
        <v>30</v>
      </c>
      <c r="E96" s="11" t="s">
        <v>150</v>
      </c>
      <c r="F96" s="11"/>
      <c r="G96" s="12">
        <f t="shared" si="33"/>
        <v>2000</v>
      </c>
      <c r="H96" s="12">
        <f t="shared" si="33"/>
        <v>0</v>
      </c>
      <c r="I96" s="12">
        <f t="shared" si="33"/>
        <v>2000</v>
      </c>
    </row>
    <row r="97" spans="1:9" ht="33.75">
      <c r="A97" s="24"/>
      <c r="B97" s="13" t="s">
        <v>216</v>
      </c>
      <c r="C97" s="14" t="s">
        <v>8</v>
      </c>
      <c r="D97" s="14" t="s">
        <v>30</v>
      </c>
      <c r="E97" s="14" t="s">
        <v>217</v>
      </c>
      <c r="F97" s="14"/>
      <c r="G97" s="12">
        <f t="shared" si="33"/>
        <v>2000</v>
      </c>
      <c r="H97" s="12">
        <f t="shared" si="33"/>
        <v>0</v>
      </c>
      <c r="I97" s="12">
        <f t="shared" si="33"/>
        <v>2000</v>
      </c>
    </row>
    <row r="98" spans="1:9">
      <c r="A98" s="24"/>
      <c r="B98" s="13" t="s">
        <v>31</v>
      </c>
      <c r="C98" s="14" t="s">
        <v>8</v>
      </c>
      <c r="D98" s="14" t="s">
        <v>30</v>
      </c>
      <c r="E98" s="14" t="s">
        <v>217</v>
      </c>
      <c r="F98" s="14">
        <v>870</v>
      </c>
      <c r="G98" s="12">
        <v>2000</v>
      </c>
      <c r="H98" s="12"/>
      <c r="I98" s="12">
        <f>G98+H98</f>
        <v>2000</v>
      </c>
    </row>
    <row r="99" spans="1:9">
      <c r="A99" s="22" t="s">
        <v>482</v>
      </c>
      <c r="B99" s="9" t="s">
        <v>33</v>
      </c>
      <c r="C99" s="23" t="s">
        <v>8</v>
      </c>
      <c r="D99" s="23" t="s">
        <v>34</v>
      </c>
      <c r="E99" s="23"/>
      <c r="F99" s="37"/>
      <c r="G99" s="28">
        <f>G148+G107+G100+G144</f>
        <v>24705.9</v>
      </c>
      <c r="H99" s="28">
        <f>H148+H107+H100+H144</f>
        <v>1674.8000000000013</v>
      </c>
      <c r="I99" s="28">
        <f>I148+I107+I100+I144</f>
        <v>26380.700000000004</v>
      </c>
    </row>
    <row r="100" spans="1:9" ht="22.5">
      <c r="A100" s="24"/>
      <c r="B100" s="13" t="s">
        <v>169</v>
      </c>
      <c r="C100" s="14" t="s">
        <v>8</v>
      </c>
      <c r="D100" s="14" t="s">
        <v>34</v>
      </c>
      <c r="E100" s="14" t="s">
        <v>283</v>
      </c>
      <c r="F100" s="14"/>
      <c r="G100" s="12">
        <f t="shared" ref="G100:I100" si="34">G101</f>
        <v>2244.8000000000002</v>
      </c>
      <c r="H100" s="12">
        <f>H101</f>
        <v>113.3</v>
      </c>
      <c r="I100" s="12">
        <f t="shared" si="34"/>
        <v>2358.1</v>
      </c>
    </row>
    <row r="101" spans="1:9" ht="22.5">
      <c r="A101" s="24"/>
      <c r="B101" s="13" t="s">
        <v>170</v>
      </c>
      <c r="C101" s="14" t="s">
        <v>8</v>
      </c>
      <c r="D101" s="14" t="s">
        <v>34</v>
      </c>
      <c r="E101" s="14" t="s">
        <v>171</v>
      </c>
      <c r="F101" s="14"/>
      <c r="G101" s="12">
        <f>G102+G104</f>
        <v>2244.8000000000002</v>
      </c>
      <c r="H101" s="12">
        <f t="shared" ref="H101:I101" si="35">H102+H104</f>
        <v>113.3</v>
      </c>
      <c r="I101" s="12">
        <f t="shared" si="35"/>
        <v>2358.1</v>
      </c>
    </row>
    <row r="102" spans="1:9" ht="22.5">
      <c r="A102" s="24"/>
      <c r="B102" s="13" t="s">
        <v>291</v>
      </c>
      <c r="C102" s="14" t="s">
        <v>8</v>
      </c>
      <c r="D102" s="14" t="s">
        <v>34</v>
      </c>
      <c r="E102" s="14" t="s">
        <v>292</v>
      </c>
      <c r="F102" s="14"/>
      <c r="G102" s="12">
        <f t="shared" ref="G102:I102" si="36">G103</f>
        <v>2000.3</v>
      </c>
      <c r="H102" s="12">
        <f t="shared" si="36"/>
        <v>-5.9</v>
      </c>
      <c r="I102" s="12">
        <f t="shared" si="36"/>
        <v>1994.3999999999999</v>
      </c>
    </row>
    <row r="103" spans="1:9" ht="22.5">
      <c r="A103" s="24"/>
      <c r="B103" s="10" t="s">
        <v>21</v>
      </c>
      <c r="C103" s="14" t="s">
        <v>8</v>
      </c>
      <c r="D103" s="14" t="s">
        <v>34</v>
      </c>
      <c r="E103" s="14" t="s">
        <v>292</v>
      </c>
      <c r="F103" s="14" t="s">
        <v>27</v>
      </c>
      <c r="G103" s="12">
        <v>2000.3</v>
      </c>
      <c r="H103" s="12">
        <v>-5.9</v>
      </c>
      <c r="I103" s="12">
        <f>G103+H103</f>
        <v>1994.3999999999999</v>
      </c>
    </row>
    <row r="104" spans="1:9" ht="22.5">
      <c r="A104" s="24"/>
      <c r="B104" s="13" t="s">
        <v>284</v>
      </c>
      <c r="C104" s="14" t="s">
        <v>8</v>
      </c>
      <c r="D104" s="14" t="s">
        <v>34</v>
      </c>
      <c r="E104" s="14" t="s">
        <v>112</v>
      </c>
      <c r="F104" s="14"/>
      <c r="G104" s="12">
        <f t="shared" ref="G104:I104" si="37">SUM(G105:G106)</f>
        <v>244.5</v>
      </c>
      <c r="H104" s="12">
        <f t="shared" si="37"/>
        <v>119.2</v>
      </c>
      <c r="I104" s="12">
        <f t="shared" si="37"/>
        <v>363.7</v>
      </c>
    </row>
    <row r="105" spans="1:9" ht="22.5">
      <c r="A105" s="24"/>
      <c r="B105" s="10" t="s">
        <v>21</v>
      </c>
      <c r="C105" s="14" t="s">
        <v>8</v>
      </c>
      <c r="D105" s="14" t="s">
        <v>34</v>
      </c>
      <c r="E105" s="14" t="s">
        <v>112</v>
      </c>
      <c r="F105" s="14" t="s">
        <v>27</v>
      </c>
      <c r="G105" s="12">
        <v>27</v>
      </c>
      <c r="H105" s="12"/>
      <c r="I105" s="12">
        <f>G105+H105</f>
        <v>27</v>
      </c>
    </row>
    <row r="106" spans="1:9" ht="22.5">
      <c r="A106" s="24"/>
      <c r="B106" s="10" t="s">
        <v>91</v>
      </c>
      <c r="C106" s="14" t="s">
        <v>8</v>
      </c>
      <c r="D106" s="14" t="s">
        <v>34</v>
      </c>
      <c r="E106" s="14" t="s">
        <v>112</v>
      </c>
      <c r="F106" s="14" t="s">
        <v>22</v>
      </c>
      <c r="G106" s="12">
        <v>217.5</v>
      </c>
      <c r="H106" s="12">
        <v>119.2</v>
      </c>
      <c r="I106" s="12">
        <f>G106+H106</f>
        <v>336.7</v>
      </c>
    </row>
    <row r="107" spans="1:9" ht="22.5">
      <c r="A107" s="24"/>
      <c r="B107" s="10" t="s">
        <v>164</v>
      </c>
      <c r="C107" s="14" t="s">
        <v>8</v>
      </c>
      <c r="D107" s="14" t="s">
        <v>34</v>
      </c>
      <c r="E107" s="14" t="s">
        <v>163</v>
      </c>
      <c r="F107" s="14"/>
      <c r="G107" s="12">
        <f>G108+G136+G139+G122</f>
        <v>18689.300000000003</v>
      </c>
      <c r="H107" s="12">
        <f t="shared" ref="H107:I107" si="38">H108+H136+H139+H122</f>
        <v>-252.59999999999854</v>
      </c>
      <c r="I107" s="12">
        <f t="shared" si="38"/>
        <v>18436.700000000004</v>
      </c>
    </row>
    <row r="108" spans="1:9" ht="22.5">
      <c r="A108" s="24"/>
      <c r="B108" s="10" t="s">
        <v>260</v>
      </c>
      <c r="C108" s="14" t="s">
        <v>8</v>
      </c>
      <c r="D108" s="14" t="s">
        <v>34</v>
      </c>
      <c r="E108" s="17" t="s">
        <v>261</v>
      </c>
      <c r="F108" s="17"/>
      <c r="G108" s="12">
        <f t="shared" ref="G108:I108" si="39">G109</f>
        <v>18628.7</v>
      </c>
      <c r="H108" s="12">
        <f t="shared" si="39"/>
        <v>-18628.7</v>
      </c>
      <c r="I108" s="12">
        <f t="shared" si="39"/>
        <v>0</v>
      </c>
    </row>
    <row r="109" spans="1:9" ht="22.5">
      <c r="A109" s="24"/>
      <c r="B109" s="13" t="s">
        <v>105</v>
      </c>
      <c r="C109" s="14" t="s">
        <v>8</v>
      </c>
      <c r="D109" s="14" t="s">
        <v>34</v>
      </c>
      <c r="E109" s="17" t="s">
        <v>219</v>
      </c>
      <c r="F109" s="17"/>
      <c r="G109" s="12">
        <f t="shared" ref="G109:I109" si="40">SUM(G110,G113,G120,)</f>
        <v>18628.7</v>
      </c>
      <c r="H109" s="12">
        <f t="shared" si="40"/>
        <v>-18628.7</v>
      </c>
      <c r="I109" s="12">
        <f t="shared" si="40"/>
        <v>0</v>
      </c>
    </row>
    <row r="110" spans="1:9" ht="22.5">
      <c r="A110" s="24"/>
      <c r="B110" s="13" t="s">
        <v>106</v>
      </c>
      <c r="C110" s="14" t="s">
        <v>8</v>
      </c>
      <c r="D110" s="14" t="s">
        <v>34</v>
      </c>
      <c r="E110" s="17" t="s">
        <v>220</v>
      </c>
      <c r="F110" s="17"/>
      <c r="G110" s="12">
        <f t="shared" ref="G110:I110" si="41">G111+G112</f>
        <v>13417.400000000001</v>
      </c>
      <c r="H110" s="12">
        <f t="shared" si="41"/>
        <v>-13417.400000000001</v>
      </c>
      <c r="I110" s="12">
        <f t="shared" si="41"/>
        <v>0</v>
      </c>
    </row>
    <row r="111" spans="1:9">
      <c r="A111" s="24"/>
      <c r="B111" s="13" t="s">
        <v>148</v>
      </c>
      <c r="C111" s="14" t="s">
        <v>8</v>
      </c>
      <c r="D111" s="14" t="s">
        <v>34</v>
      </c>
      <c r="E111" s="17" t="s">
        <v>220</v>
      </c>
      <c r="F111" s="17" t="s">
        <v>35</v>
      </c>
      <c r="G111" s="12">
        <v>10305.200000000001</v>
      </c>
      <c r="H111" s="12">
        <v>-10305.200000000001</v>
      </c>
      <c r="I111" s="12">
        <f>G111+H111</f>
        <v>0</v>
      </c>
    </row>
    <row r="112" spans="1:9" ht="22.5">
      <c r="A112" s="24"/>
      <c r="B112" s="13" t="s">
        <v>149</v>
      </c>
      <c r="C112" s="14" t="s">
        <v>8</v>
      </c>
      <c r="D112" s="14" t="s">
        <v>34</v>
      </c>
      <c r="E112" s="17" t="s">
        <v>220</v>
      </c>
      <c r="F112" s="17" t="s">
        <v>107</v>
      </c>
      <c r="G112" s="12">
        <v>3112.2</v>
      </c>
      <c r="H112" s="12">
        <v>-3112.2</v>
      </c>
      <c r="I112" s="12">
        <f>G112+H112</f>
        <v>0</v>
      </c>
    </row>
    <row r="113" spans="1:9" ht="22.5">
      <c r="A113" s="24"/>
      <c r="B113" s="13" t="s">
        <v>108</v>
      </c>
      <c r="C113" s="14" t="s">
        <v>8</v>
      </c>
      <c r="D113" s="14" t="s">
        <v>34</v>
      </c>
      <c r="E113" s="17" t="s">
        <v>221</v>
      </c>
      <c r="F113" s="17"/>
      <c r="G113" s="12">
        <f>SUM(G114:G119)</f>
        <v>4520.6000000000004</v>
      </c>
      <c r="H113" s="12">
        <f t="shared" ref="H113:I113" si="42">SUM(H114:H119)</f>
        <v>-4520.6000000000004</v>
      </c>
      <c r="I113" s="12">
        <f t="shared" si="42"/>
        <v>0</v>
      </c>
    </row>
    <row r="114" spans="1:9" ht="22.5">
      <c r="A114" s="24"/>
      <c r="B114" s="19" t="s">
        <v>293</v>
      </c>
      <c r="C114" s="14" t="s">
        <v>8</v>
      </c>
      <c r="D114" s="14" t="s">
        <v>34</v>
      </c>
      <c r="E114" s="17" t="s">
        <v>221</v>
      </c>
      <c r="F114" s="17" t="s">
        <v>404</v>
      </c>
      <c r="G114" s="12">
        <v>66.2</v>
      </c>
      <c r="H114" s="12">
        <v>-66.2</v>
      </c>
      <c r="I114" s="12">
        <f>G114+H114</f>
        <v>0</v>
      </c>
    </row>
    <row r="115" spans="1:9" ht="22.5">
      <c r="A115" s="24"/>
      <c r="B115" s="13" t="s">
        <v>21</v>
      </c>
      <c r="C115" s="14" t="s">
        <v>8</v>
      </c>
      <c r="D115" s="14" t="s">
        <v>34</v>
      </c>
      <c r="E115" s="17" t="s">
        <v>221</v>
      </c>
      <c r="F115" s="17" t="s">
        <v>27</v>
      </c>
      <c r="G115" s="12">
        <v>387.7</v>
      </c>
      <c r="H115" s="12">
        <v>-387.7</v>
      </c>
      <c r="I115" s="12">
        <f t="shared" ref="I115:I118" si="43">G115+H115</f>
        <v>0</v>
      </c>
    </row>
    <row r="116" spans="1:9" ht="22.5">
      <c r="A116" s="24"/>
      <c r="B116" s="13" t="s">
        <v>91</v>
      </c>
      <c r="C116" s="14" t="s">
        <v>8</v>
      </c>
      <c r="D116" s="14" t="s">
        <v>34</v>
      </c>
      <c r="E116" s="17" t="s">
        <v>221</v>
      </c>
      <c r="F116" s="17" t="s">
        <v>22</v>
      </c>
      <c r="G116" s="12">
        <v>3813.8</v>
      </c>
      <c r="H116" s="12">
        <v>-3813.8</v>
      </c>
      <c r="I116" s="12">
        <f t="shared" si="43"/>
        <v>0</v>
      </c>
    </row>
    <row r="117" spans="1:9">
      <c r="A117" s="24"/>
      <c r="B117" s="13" t="s">
        <v>23</v>
      </c>
      <c r="C117" s="14" t="s">
        <v>8</v>
      </c>
      <c r="D117" s="14" t="s">
        <v>34</v>
      </c>
      <c r="E117" s="17" t="s">
        <v>221</v>
      </c>
      <c r="F117" s="17" t="s">
        <v>99</v>
      </c>
      <c r="G117" s="12">
        <v>234.3</v>
      </c>
      <c r="H117" s="12">
        <v>-234.3</v>
      </c>
      <c r="I117" s="12">
        <f t="shared" si="43"/>
        <v>0</v>
      </c>
    </row>
    <row r="118" spans="1:9">
      <c r="A118" s="24"/>
      <c r="B118" s="13" t="s">
        <v>100</v>
      </c>
      <c r="C118" s="14" t="s">
        <v>8</v>
      </c>
      <c r="D118" s="14" t="s">
        <v>34</v>
      </c>
      <c r="E118" s="17" t="s">
        <v>221</v>
      </c>
      <c r="F118" s="17" t="s">
        <v>36</v>
      </c>
      <c r="G118" s="12">
        <v>10.3</v>
      </c>
      <c r="H118" s="12">
        <v>-10.3</v>
      </c>
      <c r="I118" s="12">
        <f t="shared" si="43"/>
        <v>0</v>
      </c>
    </row>
    <row r="119" spans="1:9">
      <c r="A119" s="24"/>
      <c r="B119" s="13" t="s">
        <v>102</v>
      </c>
      <c r="C119" s="14" t="s">
        <v>8</v>
      </c>
      <c r="D119" s="14" t="s">
        <v>34</v>
      </c>
      <c r="E119" s="17" t="s">
        <v>221</v>
      </c>
      <c r="F119" s="17" t="s">
        <v>103</v>
      </c>
      <c r="G119" s="12">
        <v>8.3000000000000007</v>
      </c>
      <c r="H119" s="12">
        <v>-8.3000000000000007</v>
      </c>
      <c r="I119" s="12">
        <f>G119+H119</f>
        <v>0</v>
      </c>
    </row>
    <row r="120" spans="1:9" ht="22.5">
      <c r="A120" s="24"/>
      <c r="B120" s="13" t="s">
        <v>218</v>
      </c>
      <c r="C120" s="14" t="s">
        <v>8</v>
      </c>
      <c r="D120" s="14" t="s">
        <v>34</v>
      </c>
      <c r="E120" s="17" t="s">
        <v>222</v>
      </c>
      <c r="F120" s="17"/>
      <c r="G120" s="12">
        <f>SUM(G121:G121)</f>
        <v>690.7</v>
      </c>
      <c r="H120" s="12">
        <f>SUM(H121:H121)</f>
        <v>-690.7</v>
      </c>
      <c r="I120" s="12">
        <f>SUM(I121:I121)</f>
        <v>0</v>
      </c>
    </row>
    <row r="121" spans="1:9">
      <c r="A121" s="24"/>
      <c r="B121" s="13" t="s">
        <v>262</v>
      </c>
      <c r="C121" s="14" t="s">
        <v>8</v>
      </c>
      <c r="D121" s="14" t="s">
        <v>34</v>
      </c>
      <c r="E121" s="17" t="s">
        <v>222</v>
      </c>
      <c r="F121" s="17" t="s">
        <v>263</v>
      </c>
      <c r="G121" s="12">
        <v>690.7</v>
      </c>
      <c r="H121" s="12">
        <v>-690.7</v>
      </c>
      <c r="I121" s="12">
        <f>G121+H121</f>
        <v>0</v>
      </c>
    </row>
    <row r="122" spans="1:9" ht="22.5">
      <c r="A122" s="24"/>
      <c r="B122" s="10" t="s">
        <v>260</v>
      </c>
      <c r="C122" s="14" t="s">
        <v>8</v>
      </c>
      <c r="D122" s="14" t="s">
        <v>34</v>
      </c>
      <c r="E122" s="17" t="s">
        <v>265</v>
      </c>
      <c r="F122" s="17"/>
      <c r="G122" s="12">
        <f t="shared" ref="G122:I122" si="44">G123</f>
        <v>0</v>
      </c>
      <c r="H122" s="12">
        <f t="shared" si="44"/>
        <v>18381.500000000004</v>
      </c>
      <c r="I122" s="12">
        <f t="shared" si="44"/>
        <v>18381.500000000004</v>
      </c>
    </row>
    <row r="123" spans="1:9" ht="22.5">
      <c r="A123" s="24"/>
      <c r="B123" s="13" t="s">
        <v>105</v>
      </c>
      <c r="C123" s="14" t="s">
        <v>8</v>
      </c>
      <c r="D123" s="14" t="s">
        <v>34</v>
      </c>
      <c r="E123" s="17" t="s">
        <v>485</v>
      </c>
      <c r="F123" s="17"/>
      <c r="G123" s="12">
        <f t="shared" ref="G123:I123" si="45">SUM(G124,G127,G134,)</f>
        <v>0</v>
      </c>
      <c r="H123" s="12">
        <f t="shared" si="45"/>
        <v>18381.500000000004</v>
      </c>
      <c r="I123" s="12">
        <f t="shared" si="45"/>
        <v>18381.500000000004</v>
      </c>
    </row>
    <row r="124" spans="1:9" ht="22.5">
      <c r="A124" s="24"/>
      <c r="B124" s="13" t="s">
        <v>106</v>
      </c>
      <c r="C124" s="14" t="s">
        <v>8</v>
      </c>
      <c r="D124" s="14" t="s">
        <v>34</v>
      </c>
      <c r="E124" s="17" t="s">
        <v>486</v>
      </c>
      <c r="F124" s="17"/>
      <c r="G124" s="12">
        <f t="shared" ref="G124:I124" si="46">G125+G126</f>
        <v>0</v>
      </c>
      <c r="H124" s="12">
        <f t="shared" si="46"/>
        <v>13417.400000000001</v>
      </c>
      <c r="I124" s="12">
        <f t="shared" si="46"/>
        <v>13417.400000000001</v>
      </c>
    </row>
    <row r="125" spans="1:9">
      <c r="A125" s="24"/>
      <c r="B125" s="13" t="s">
        <v>148</v>
      </c>
      <c r="C125" s="14" t="s">
        <v>8</v>
      </c>
      <c r="D125" s="14" t="s">
        <v>34</v>
      </c>
      <c r="E125" s="17" t="s">
        <v>486</v>
      </c>
      <c r="F125" s="17" t="s">
        <v>35</v>
      </c>
      <c r="G125" s="12"/>
      <c r="H125" s="12">
        <v>10305.200000000001</v>
      </c>
      <c r="I125" s="12">
        <f>G125+H125</f>
        <v>10305.200000000001</v>
      </c>
    </row>
    <row r="126" spans="1:9" ht="22.5">
      <c r="A126" s="24"/>
      <c r="B126" s="13" t="s">
        <v>149</v>
      </c>
      <c r="C126" s="14" t="s">
        <v>8</v>
      </c>
      <c r="D126" s="14" t="s">
        <v>34</v>
      </c>
      <c r="E126" s="17" t="s">
        <v>486</v>
      </c>
      <c r="F126" s="17" t="s">
        <v>107</v>
      </c>
      <c r="G126" s="12"/>
      <c r="H126" s="12">
        <v>3112.2</v>
      </c>
      <c r="I126" s="12">
        <f>G126+H126</f>
        <v>3112.2</v>
      </c>
    </row>
    <row r="127" spans="1:9" ht="22.5">
      <c r="A127" s="24"/>
      <c r="B127" s="13" t="s">
        <v>108</v>
      </c>
      <c r="C127" s="14" t="s">
        <v>8</v>
      </c>
      <c r="D127" s="14" t="s">
        <v>34</v>
      </c>
      <c r="E127" s="17" t="s">
        <v>487</v>
      </c>
      <c r="F127" s="17"/>
      <c r="G127" s="12">
        <f>SUM(G128:G133)</f>
        <v>0</v>
      </c>
      <c r="H127" s="12">
        <f t="shared" ref="H127:I127" si="47">SUM(H128:H133)</f>
        <v>4273.4000000000005</v>
      </c>
      <c r="I127" s="12">
        <f t="shared" si="47"/>
        <v>4273.4000000000005</v>
      </c>
    </row>
    <row r="128" spans="1:9" ht="22.5">
      <c r="A128" s="24"/>
      <c r="B128" s="19" t="s">
        <v>293</v>
      </c>
      <c r="C128" s="14" t="s">
        <v>8</v>
      </c>
      <c r="D128" s="14" t="s">
        <v>34</v>
      </c>
      <c r="E128" s="17" t="s">
        <v>487</v>
      </c>
      <c r="F128" s="17" t="s">
        <v>404</v>
      </c>
      <c r="G128" s="12"/>
      <c r="H128" s="12">
        <v>66.2</v>
      </c>
      <c r="I128" s="12">
        <f>G128+H128</f>
        <v>66.2</v>
      </c>
    </row>
    <row r="129" spans="1:9" ht="22.5">
      <c r="A129" s="24"/>
      <c r="B129" s="13" t="s">
        <v>21</v>
      </c>
      <c r="C129" s="14" t="s">
        <v>8</v>
      </c>
      <c r="D129" s="14" t="s">
        <v>34</v>
      </c>
      <c r="E129" s="17" t="s">
        <v>487</v>
      </c>
      <c r="F129" s="17" t="s">
        <v>27</v>
      </c>
      <c r="G129" s="12"/>
      <c r="H129" s="12">
        <v>540.5</v>
      </c>
      <c r="I129" s="12">
        <f t="shared" ref="I129:I132" si="48">G129+H129</f>
        <v>540.5</v>
      </c>
    </row>
    <row r="130" spans="1:9" ht="22.5">
      <c r="A130" s="24"/>
      <c r="B130" s="13" t="s">
        <v>91</v>
      </c>
      <c r="C130" s="14" t="s">
        <v>8</v>
      </c>
      <c r="D130" s="14" t="s">
        <v>34</v>
      </c>
      <c r="E130" s="17" t="s">
        <v>487</v>
      </c>
      <c r="F130" s="17" t="s">
        <v>22</v>
      </c>
      <c r="G130" s="12"/>
      <c r="H130" s="12">
        <v>3413.8</v>
      </c>
      <c r="I130" s="12">
        <f t="shared" si="48"/>
        <v>3413.8</v>
      </c>
    </row>
    <row r="131" spans="1:9">
      <c r="A131" s="24"/>
      <c r="B131" s="13" t="s">
        <v>23</v>
      </c>
      <c r="C131" s="14" t="s">
        <v>8</v>
      </c>
      <c r="D131" s="14" t="s">
        <v>34</v>
      </c>
      <c r="E131" s="17" t="s">
        <v>487</v>
      </c>
      <c r="F131" s="17" t="s">
        <v>99</v>
      </c>
      <c r="G131" s="12"/>
      <c r="H131" s="12">
        <v>234.3</v>
      </c>
      <c r="I131" s="12">
        <f t="shared" si="48"/>
        <v>234.3</v>
      </c>
    </row>
    <row r="132" spans="1:9">
      <c r="A132" s="24"/>
      <c r="B132" s="13" t="s">
        <v>100</v>
      </c>
      <c r="C132" s="14" t="s">
        <v>8</v>
      </c>
      <c r="D132" s="14" t="s">
        <v>34</v>
      </c>
      <c r="E132" s="17" t="s">
        <v>487</v>
      </c>
      <c r="F132" s="17" t="s">
        <v>36</v>
      </c>
      <c r="G132" s="12"/>
      <c r="H132" s="12">
        <v>10.3</v>
      </c>
      <c r="I132" s="12">
        <f t="shared" si="48"/>
        <v>10.3</v>
      </c>
    </row>
    <row r="133" spans="1:9">
      <c r="A133" s="24"/>
      <c r="B133" s="13" t="s">
        <v>102</v>
      </c>
      <c r="C133" s="14" t="s">
        <v>8</v>
      </c>
      <c r="D133" s="14" t="s">
        <v>34</v>
      </c>
      <c r="E133" s="17" t="s">
        <v>487</v>
      </c>
      <c r="F133" s="17" t="s">
        <v>103</v>
      </c>
      <c r="G133" s="12"/>
      <c r="H133" s="12">
        <v>8.3000000000000007</v>
      </c>
      <c r="I133" s="12">
        <f>G133+H133</f>
        <v>8.3000000000000007</v>
      </c>
    </row>
    <row r="134" spans="1:9" ht="22.5">
      <c r="A134" s="24"/>
      <c r="B134" s="13" t="s">
        <v>218</v>
      </c>
      <c r="C134" s="14" t="s">
        <v>8</v>
      </c>
      <c r="D134" s="14" t="s">
        <v>34</v>
      </c>
      <c r="E134" s="17" t="s">
        <v>488</v>
      </c>
      <c r="F134" s="17"/>
      <c r="G134" s="12">
        <f>SUM(G135:G135)</f>
        <v>0</v>
      </c>
      <c r="H134" s="12">
        <f>SUM(H135:H135)</f>
        <v>690.7</v>
      </c>
      <c r="I134" s="12">
        <f>SUM(I135:I135)</f>
        <v>690.7</v>
      </c>
    </row>
    <row r="135" spans="1:9">
      <c r="A135" s="24"/>
      <c r="B135" s="13" t="s">
        <v>262</v>
      </c>
      <c r="C135" s="14" t="s">
        <v>8</v>
      </c>
      <c r="D135" s="14" t="s">
        <v>34</v>
      </c>
      <c r="E135" s="17" t="s">
        <v>488</v>
      </c>
      <c r="F135" s="17" t="s">
        <v>263</v>
      </c>
      <c r="G135" s="12"/>
      <c r="H135" s="12">
        <v>690.7</v>
      </c>
      <c r="I135" s="12">
        <f>G135+H135</f>
        <v>690.7</v>
      </c>
    </row>
    <row r="136" spans="1:9">
      <c r="A136" s="24"/>
      <c r="B136" s="13" t="s">
        <v>165</v>
      </c>
      <c r="C136" s="14" t="s">
        <v>8</v>
      </c>
      <c r="D136" s="14" t="s">
        <v>34</v>
      </c>
      <c r="E136" s="14" t="s">
        <v>166</v>
      </c>
      <c r="F136" s="17"/>
      <c r="G136" s="12">
        <f>G137</f>
        <v>55.2</v>
      </c>
      <c r="H136" s="12">
        <f t="shared" ref="H136:H137" si="49">H137</f>
        <v>0</v>
      </c>
      <c r="I136" s="12">
        <f>I137</f>
        <v>55.2</v>
      </c>
    </row>
    <row r="137" spans="1:9">
      <c r="A137" s="24"/>
      <c r="B137" s="13" t="s">
        <v>245</v>
      </c>
      <c r="C137" s="14" t="s">
        <v>8</v>
      </c>
      <c r="D137" s="14" t="s">
        <v>34</v>
      </c>
      <c r="E137" s="14" t="s">
        <v>113</v>
      </c>
      <c r="F137" s="17"/>
      <c r="G137" s="12">
        <f>G138</f>
        <v>55.2</v>
      </c>
      <c r="H137" s="12">
        <f t="shared" si="49"/>
        <v>0</v>
      </c>
      <c r="I137" s="12">
        <f>I138</f>
        <v>55.2</v>
      </c>
    </row>
    <row r="138" spans="1:9">
      <c r="A138" s="24"/>
      <c r="B138" s="13" t="s">
        <v>92</v>
      </c>
      <c r="C138" s="14" t="s">
        <v>8</v>
      </c>
      <c r="D138" s="14" t="s">
        <v>34</v>
      </c>
      <c r="E138" s="14" t="s">
        <v>113</v>
      </c>
      <c r="F138" s="17" t="s">
        <v>36</v>
      </c>
      <c r="G138" s="12">
        <v>55.2</v>
      </c>
      <c r="H138" s="12"/>
      <c r="I138" s="12">
        <f>G138+H138</f>
        <v>55.2</v>
      </c>
    </row>
    <row r="139" spans="1:9">
      <c r="A139" s="24"/>
      <c r="B139" s="10" t="s">
        <v>167</v>
      </c>
      <c r="C139" s="14" t="s">
        <v>8</v>
      </c>
      <c r="D139" s="14" t="s">
        <v>34</v>
      </c>
      <c r="E139" s="14" t="s">
        <v>168</v>
      </c>
      <c r="F139" s="14"/>
      <c r="G139" s="18">
        <f>G140</f>
        <v>5.3999999999999995</v>
      </c>
      <c r="H139" s="18">
        <f t="shared" ref="H139:I139" si="50">H140</f>
        <v>-5.3999999999999995</v>
      </c>
      <c r="I139" s="18">
        <f t="shared" si="50"/>
        <v>0</v>
      </c>
    </row>
    <row r="140" spans="1:9">
      <c r="A140" s="24"/>
      <c r="B140" s="13" t="s">
        <v>295</v>
      </c>
      <c r="C140" s="14" t="s">
        <v>8</v>
      </c>
      <c r="D140" s="14" t="s">
        <v>34</v>
      </c>
      <c r="E140" s="14" t="s">
        <v>294</v>
      </c>
      <c r="F140" s="14"/>
      <c r="G140" s="18">
        <f>G141</f>
        <v>5.3999999999999995</v>
      </c>
      <c r="H140" s="18">
        <f t="shared" ref="H140:I140" si="51">H141</f>
        <v>-5.3999999999999995</v>
      </c>
      <c r="I140" s="18">
        <f t="shared" si="51"/>
        <v>0</v>
      </c>
    </row>
    <row r="141" spans="1:9" ht="33.75">
      <c r="A141" s="24"/>
      <c r="B141" s="13" t="s">
        <v>405</v>
      </c>
      <c r="C141" s="14" t="s">
        <v>8</v>
      </c>
      <c r="D141" s="14" t="s">
        <v>34</v>
      </c>
      <c r="E141" s="14" t="s">
        <v>408</v>
      </c>
      <c r="F141" s="14"/>
      <c r="G141" s="18">
        <f>SUM(G142:G143)</f>
        <v>5.3999999999999995</v>
      </c>
      <c r="H141" s="18">
        <f>SUM(H142:H143)</f>
        <v>-5.3999999999999995</v>
      </c>
      <c r="I141" s="18">
        <f>SUM(I142:I143)</f>
        <v>0</v>
      </c>
    </row>
    <row r="142" spans="1:9">
      <c r="A142" s="24"/>
      <c r="B142" s="13" t="s">
        <v>406</v>
      </c>
      <c r="C142" s="14" t="s">
        <v>8</v>
      </c>
      <c r="D142" s="14" t="s">
        <v>34</v>
      </c>
      <c r="E142" s="14" t="s">
        <v>408</v>
      </c>
      <c r="F142" s="14" t="s">
        <v>409</v>
      </c>
      <c r="G142" s="18">
        <v>0.1</v>
      </c>
      <c r="H142" s="18">
        <v>-0.1</v>
      </c>
      <c r="I142" s="18">
        <f>SUM(G142:H142)</f>
        <v>0</v>
      </c>
    </row>
    <row r="143" spans="1:9">
      <c r="A143" s="24"/>
      <c r="B143" s="13" t="s">
        <v>407</v>
      </c>
      <c r="C143" s="14" t="s">
        <v>8</v>
      </c>
      <c r="D143" s="14" t="s">
        <v>34</v>
      </c>
      <c r="E143" s="14" t="s">
        <v>408</v>
      </c>
      <c r="F143" s="14" t="s">
        <v>409</v>
      </c>
      <c r="G143" s="18">
        <v>5.3</v>
      </c>
      <c r="H143" s="18">
        <v>-5.3</v>
      </c>
      <c r="I143" s="18">
        <f>SUM(G143:H143)</f>
        <v>0</v>
      </c>
    </row>
    <row r="144" spans="1:9" ht="33.75">
      <c r="A144" s="24"/>
      <c r="B144" s="19" t="s">
        <v>266</v>
      </c>
      <c r="C144" s="14" t="s">
        <v>8</v>
      </c>
      <c r="D144" s="14" t="s">
        <v>34</v>
      </c>
      <c r="E144" s="14" t="s">
        <v>174</v>
      </c>
      <c r="F144" s="14"/>
      <c r="G144" s="12">
        <f t="shared" ref="G144:I146" si="52">G145</f>
        <v>382</v>
      </c>
      <c r="H144" s="12">
        <f t="shared" si="52"/>
        <v>62</v>
      </c>
      <c r="I144" s="12">
        <f t="shared" si="52"/>
        <v>444</v>
      </c>
    </row>
    <row r="145" spans="1:9">
      <c r="A145" s="24"/>
      <c r="B145" s="13" t="s">
        <v>276</v>
      </c>
      <c r="C145" s="14" t="s">
        <v>8</v>
      </c>
      <c r="D145" s="14" t="s">
        <v>34</v>
      </c>
      <c r="E145" s="14" t="s">
        <v>178</v>
      </c>
      <c r="F145" s="14"/>
      <c r="G145" s="12">
        <f t="shared" si="52"/>
        <v>382</v>
      </c>
      <c r="H145" s="12">
        <f t="shared" si="52"/>
        <v>62</v>
      </c>
      <c r="I145" s="12">
        <f t="shared" si="52"/>
        <v>444</v>
      </c>
    </row>
    <row r="146" spans="1:9">
      <c r="A146" s="24"/>
      <c r="B146" s="13" t="s">
        <v>277</v>
      </c>
      <c r="C146" s="14" t="s">
        <v>8</v>
      </c>
      <c r="D146" s="14" t="s">
        <v>34</v>
      </c>
      <c r="E146" s="14" t="s">
        <v>278</v>
      </c>
      <c r="F146" s="14"/>
      <c r="G146" s="12">
        <f t="shared" si="52"/>
        <v>382</v>
      </c>
      <c r="H146" s="12">
        <f t="shared" si="52"/>
        <v>62</v>
      </c>
      <c r="I146" s="12">
        <f t="shared" si="52"/>
        <v>444</v>
      </c>
    </row>
    <row r="147" spans="1:9" ht="22.5">
      <c r="A147" s="24"/>
      <c r="B147" s="10" t="s">
        <v>91</v>
      </c>
      <c r="C147" s="14" t="s">
        <v>8</v>
      </c>
      <c r="D147" s="14" t="s">
        <v>34</v>
      </c>
      <c r="E147" s="14" t="s">
        <v>278</v>
      </c>
      <c r="F147" s="14" t="s">
        <v>22</v>
      </c>
      <c r="G147" s="12">
        <v>382</v>
      </c>
      <c r="H147" s="12">
        <v>62</v>
      </c>
      <c r="I147" s="12">
        <f>G147+H147</f>
        <v>444</v>
      </c>
    </row>
    <row r="148" spans="1:9">
      <c r="A148" s="24"/>
      <c r="B148" s="10" t="s">
        <v>160</v>
      </c>
      <c r="C148" s="14" t="s">
        <v>8</v>
      </c>
      <c r="D148" s="14" t="s">
        <v>34</v>
      </c>
      <c r="E148" s="14" t="s">
        <v>150</v>
      </c>
      <c r="F148" s="14"/>
      <c r="G148" s="12">
        <f>G149+G154+G156+G161+G165</f>
        <v>3389.7999999999997</v>
      </c>
      <c r="H148" s="12">
        <f t="shared" ref="H148:I148" si="53">H149+H154+H156+H161+H165</f>
        <v>1752.1</v>
      </c>
      <c r="I148" s="12">
        <f t="shared" si="53"/>
        <v>5141.8999999999996</v>
      </c>
    </row>
    <row r="149" spans="1:9">
      <c r="A149" s="24"/>
      <c r="B149" s="19" t="s">
        <v>101</v>
      </c>
      <c r="C149" s="14" t="s">
        <v>8</v>
      </c>
      <c r="D149" s="14" t="s">
        <v>34</v>
      </c>
      <c r="E149" s="14" t="s">
        <v>375</v>
      </c>
      <c r="F149" s="17"/>
      <c r="G149" s="12">
        <f t="shared" ref="G149" si="54">SUM(G150:G153)</f>
        <v>967.6</v>
      </c>
      <c r="H149" s="12">
        <f t="shared" ref="H149:I149" si="55">SUM(H150:H153)</f>
        <v>0</v>
      </c>
      <c r="I149" s="12">
        <f t="shared" si="55"/>
        <v>967.6</v>
      </c>
    </row>
    <row r="150" spans="1:9">
      <c r="A150" s="24"/>
      <c r="B150" s="19" t="s">
        <v>87</v>
      </c>
      <c r="C150" s="14" t="s">
        <v>8</v>
      </c>
      <c r="D150" s="14" t="s">
        <v>34</v>
      </c>
      <c r="E150" s="14" t="s">
        <v>375</v>
      </c>
      <c r="F150" s="17" t="s">
        <v>13</v>
      </c>
      <c r="G150" s="12">
        <v>504.3</v>
      </c>
      <c r="H150" s="12"/>
      <c r="I150" s="12">
        <f>G150+H150</f>
        <v>504.3</v>
      </c>
    </row>
    <row r="151" spans="1:9" ht="33.75">
      <c r="A151" s="24"/>
      <c r="B151" s="19" t="s">
        <v>88</v>
      </c>
      <c r="C151" s="14" t="s">
        <v>8</v>
      </c>
      <c r="D151" s="14" t="s">
        <v>34</v>
      </c>
      <c r="E151" s="14" t="s">
        <v>375</v>
      </c>
      <c r="F151" s="17" t="s">
        <v>89</v>
      </c>
      <c r="G151" s="12">
        <v>152.30000000000001</v>
      </c>
      <c r="H151" s="12"/>
      <c r="I151" s="12">
        <f>G151+H151</f>
        <v>152.30000000000001</v>
      </c>
    </row>
    <row r="152" spans="1:9" ht="22.5">
      <c r="A152" s="24"/>
      <c r="B152" s="19" t="s">
        <v>21</v>
      </c>
      <c r="C152" s="14" t="s">
        <v>8</v>
      </c>
      <c r="D152" s="14" t="s">
        <v>34</v>
      </c>
      <c r="E152" s="14" t="s">
        <v>375</v>
      </c>
      <c r="F152" s="17">
        <v>242</v>
      </c>
      <c r="G152" s="12">
        <v>36.5</v>
      </c>
      <c r="H152" s="12"/>
      <c r="I152" s="12">
        <f>G152+H152</f>
        <v>36.5</v>
      </c>
    </row>
    <row r="153" spans="1:9" ht="22.5">
      <c r="A153" s="24"/>
      <c r="B153" s="19" t="s">
        <v>91</v>
      </c>
      <c r="C153" s="14" t="s">
        <v>8</v>
      </c>
      <c r="D153" s="14" t="s">
        <v>34</v>
      </c>
      <c r="E153" s="14" t="s">
        <v>375</v>
      </c>
      <c r="F153" s="17">
        <v>244</v>
      </c>
      <c r="G153" s="12">
        <v>274.5</v>
      </c>
      <c r="H153" s="12"/>
      <c r="I153" s="12">
        <f>G153+H153</f>
        <v>274.5</v>
      </c>
    </row>
    <row r="154" spans="1:9" ht="22.5">
      <c r="A154" s="24"/>
      <c r="B154" s="35" t="s">
        <v>199</v>
      </c>
      <c r="C154" s="14" t="s">
        <v>8</v>
      </c>
      <c r="D154" s="14" t="s">
        <v>34</v>
      </c>
      <c r="E154" s="17" t="s">
        <v>376</v>
      </c>
      <c r="F154" s="17"/>
      <c r="G154" s="12">
        <f t="shared" ref="G154:I154" si="56">G155</f>
        <v>86.1</v>
      </c>
      <c r="H154" s="12">
        <f t="shared" si="56"/>
        <v>0</v>
      </c>
      <c r="I154" s="12">
        <f t="shared" si="56"/>
        <v>86.1</v>
      </c>
    </row>
    <row r="155" spans="1:9" ht="22.5">
      <c r="A155" s="24"/>
      <c r="B155" s="19" t="s">
        <v>91</v>
      </c>
      <c r="C155" s="14" t="s">
        <v>8</v>
      </c>
      <c r="D155" s="14" t="s">
        <v>34</v>
      </c>
      <c r="E155" s="17" t="s">
        <v>376</v>
      </c>
      <c r="F155" s="17">
        <v>244</v>
      </c>
      <c r="G155" s="12">
        <v>86.1</v>
      </c>
      <c r="H155" s="12"/>
      <c r="I155" s="12">
        <f>G155+H155</f>
        <v>86.1</v>
      </c>
    </row>
    <row r="156" spans="1:9" ht="45">
      <c r="A156" s="24"/>
      <c r="B156" s="35" t="s">
        <v>198</v>
      </c>
      <c r="C156" s="14" t="s">
        <v>8</v>
      </c>
      <c r="D156" s="14" t="s">
        <v>34</v>
      </c>
      <c r="E156" s="17" t="s">
        <v>377</v>
      </c>
      <c r="F156" s="17"/>
      <c r="G156" s="12">
        <f t="shared" ref="G156:I156" si="57">SUM(G157:G160)</f>
        <v>294.7</v>
      </c>
      <c r="H156" s="12">
        <f t="shared" si="57"/>
        <v>0</v>
      </c>
      <c r="I156" s="12">
        <f t="shared" si="57"/>
        <v>294.7</v>
      </c>
    </row>
    <row r="157" spans="1:9">
      <c r="A157" s="24"/>
      <c r="B157" s="19" t="s">
        <v>87</v>
      </c>
      <c r="C157" s="14" t="s">
        <v>8</v>
      </c>
      <c r="D157" s="14" t="s">
        <v>34</v>
      </c>
      <c r="E157" s="17" t="s">
        <v>377</v>
      </c>
      <c r="F157" s="17" t="s">
        <v>13</v>
      </c>
      <c r="G157" s="12">
        <v>94.1</v>
      </c>
      <c r="H157" s="12"/>
      <c r="I157" s="12">
        <f>G157+H157</f>
        <v>94.1</v>
      </c>
    </row>
    <row r="158" spans="1:9" ht="33.75">
      <c r="A158" s="24"/>
      <c r="B158" s="19" t="s">
        <v>88</v>
      </c>
      <c r="C158" s="14" t="s">
        <v>8</v>
      </c>
      <c r="D158" s="14" t="s">
        <v>34</v>
      </c>
      <c r="E158" s="17" t="s">
        <v>377</v>
      </c>
      <c r="F158" s="17" t="s">
        <v>89</v>
      </c>
      <c r="G158" s="12">
        <v>28.4</v>
      </c>
      <c r="H158" s="12"/>
      <c r="I158" s="12">
        <f>G158+H158</f>
        <v>28.4</v>
      </c>
    </row>
    <row r="159" spans="1:9" ht="22.5">
      <c r="A159" s="24"/>
      <c r="B159" s="19" t="s">
        <v>21</v>
      </c>
      <c r="C159" s="14" t="s">
        <v>8</v>
      </c>
      <c r="D159" s="14" t="s">
        <v>34</v>
      </c>
      <c r="E159" s="17" t="s">
        <v>377</v>
      </c>
      <c r="F159" s="17" t="s">
        <v>27</v>
      </c>
      <c r="G159" s="12">
        <v>48.400000000000006</v>
      </c>
      <c r="H159" s="12"/>
      <c r="I159" s="12">
        <f>G159+H159</f>
        <v>48.400000000000006</v>
      </c>
    </row>
    <row r="160" spans="1:9" ht="22.5">
      <c r="A160" s="24"/>
      <c r="B160" s="19" t="s">
        <v>91</v>
      </c>
      <c r="C160" s="14" t="s">
        <v>8</v>
      </c>
      <c r="D160" s="14" t="s">
        <v>34</v>
      </c>
      <c r="E160" s="17" t="s">
        <v>377</v>
      </c>
      <c r="F160" s="17">
        <v>244</v>
      </c>
      <c r="G160" s="12">
        <v>123.8</v>
      </c>
      <c r="H160" s="12"/>
      <c r="I160" s="12">
        <f>G160+H160</f>
        <v>123.8</v>
      </c>
    </row>
    <row r="161" spans="1:9" ht="22.5">
      <c r="A161" s="24"/>
      <c r="B161" s="13" t="s">
        <v>297</v>
      </c>
      <c r="C161" s="14" t="s">
        <v>8</v>
      </c>
      <c r="D161" s="14" t="s">
        <v>34</v>
      </c>
      <c r="E161" s="17" t="s">
        <v>296</v>
      </c>
      <c r="F161" s="17"/>
      <c r="G161" s="12">
        <f>SUM(G162:G164)</f>
        <v>1448.3</v>
      </c>
      <c r="H161" s="12">
        <f t="shared" ref="H161:I161" si="58">SUM(H162:H164)</f>
        <v>1752.1</v>
      </c>
      <c r="I161" s="12">
        <f t="shared" si="58"/>
        <v>3200.4</v>
      </c>
    </row>
    <row r="162" spans="1:9" ht="22.5">
      <c r="A162" s="24"/>
      <c r="B162" s="13" t="s">
        <v>91</v>
      </c>
      <c r="C162" s="14" t="s">
        <v>8</v>
      </c>
      <c r="D162" s="14" t="s">
        <v>34</v>
      </c>
      <c r="E162" s="17" t="s">
        <v>296</v>
      </c>
      <c r="F162" s="17" t="s">
        <v>22</v>
      </c>
      <c r="G162" s="12">
        <v>370.8</v>
      </c>
      <c r="H162" s="12">
        <v>-78.8</v>
      </c>
      <c r="I162" s="12">
        <f>G162+H162</f>
        <v>292</v>
      </c>
    </row>
    <row r="163" spans="1:9" ht="22.5">
      <c r="A163" s="24"/>
      <c r="B163" s="13" t="s">
        <v>459</v>
      </c>
      <c r="C163" s="14" t="s">
        <v>8</v>
      </c>
      <c r="D163" s="14" t="s">
        <v>34</v>
      </c>
      <c r="E163" s="17" t="s">
        <v>296</v>
      </c>
      <c r="F163" s="17" t="s">
        <v>460</v>
      </c>
      <c r="G163" s="12">
        <v>60.1</v>
      </c>
      <c r="H163" s="12">
        <v>13.3</v>
      </c>
      <c r="I163" s="12">
        <f>G163+H163</f>
        <v>73.400000000000006</v>
      </c>
    </row>
    <row r="164" spans="1:9">
      <c r="A164" s="22"/>
      <c r="B164" s="13" t="s">
        <v>102</v>
      </c>
      <c r="C164" s="14" t="s">
        <v>8</v>
      </c>
      <c r="D164" s="14" t="s">
        <v>34</v>
      </c>
      <c r="E164" s="17" t="s">
        <v>296</v>
      </c>
      <c r="F164" s="17" t="s">
        <v>103</v>
      </c>
      <c r="G164" s="12">
        <v>1017.4</v>
      </c>
      <c r="H164" s="12">
        <v>1817.6</v>
      </c>
      <c r="I164" s="12">
        <f>G164+H164</f>
        <v>2835</v>
      </c>
    </row>
    <row r="165" spans="1:9">
      <c r="A165" s="24"/>
      <c r="B165" s="13" t="s">
        <v>37</v>
      </c>
      <c r="C165" s="14" t="s">
        <v>8</v>
      </c>
      <c r="D165" s="14" t="s">
        <v>34</v>
      </c>
      <c r="E165" s="14" t="s">
        <v>104</v>
      </c>
      <c r="F165" s="14"/>
      <c r="G165" s="12">
        <f t="shared" ref="G165:I165" si="59">SUM(G166:G169)</f>
        <v>593.09999999999991</v>
      </c>
      <c r="H165" s="12">
        <f t="shared" si="59"/>
        <v>0</v>
      </c>
      <c r="I165" s="12">
        <f t="shared" si="59"/>
        <v>593.09999999999991</v>
      </c>
    </row>
    <row r="166" spans="1:9">
      <c r="A166" s="24"/>
      <c r="B166" s="13" t="s">
        <v>87</v>
      </c>
      <c r="C166" s="14" t="s">
        <v>8</v>
      </c>
      <c r="D166" s="14" t="s">
        <v>34</v>
      </c>
      <c r="E166" s="14" t="s">
        <v>104</v>
      </c>
      <c r="F166" s="17" t="s">
        <v>13</v>
      </c>
      <c r="G166" s="12">
        <v>313.39999999999998</v>
      </c>
      <c r="H166" s="12"/>
      <c r="I166" s="12">
        <f>G166+H166</f>
        <v>313.39999999999998</v>
      </c>
    </row>
    <row r="167" spans="1:9" ht="22.5">
      <c r="A167" s="24"/>
      <c r="B167" s="13" t="s">
        <v>14</v>
      </c>
      <c r="C167" s="14" t="s">
        <v>8</v>
      </c>
      <c r="D167" s="14" t="s">
        <v>34</v>
      </c>
      <c r="E167" s="14" t="s">
        <v>104</v>
      </c>
      <c r="F167" s="17" t="s">
        <v>20</v>
      </c>
      <c r="G167" s="12">
        <v>58</v>
      </c>
      <c r="H167" s="12"/>
      <c r="I167" s="12">
        <f>G167+H167</f>
        <v>58</v>
      </c>
    </row>
    <row r="168" spans="1:9" ht="33.75">
      <c r="A168" s="24"/>
      <c r="B168" s="13" t="s">
        <v>88</v>
      </c>
      <c r="C168" s="14" t="s">
        <v>8</v>
      </c>
      <c r="D168" s="14" t="s">
        <v>34</v>
      </c>
      <c r="E168" s="14" t="s">
        <v>104</v>
      </c>
      <c r="F168" s="17" t="s">
        <v>89</v>
      </c>
      <c r="G168" s="12">
        <v>112.2</v>
      </c>
      <c r="H168" s="12"/>
      <c r="I168" s="12">
        <f>G168+H168</f>
        <v>112.2</v>
      </c>
    </row>
    <row r="169" spans="1:9" ht="22.5">
      <c r="A169" s="24"/>
      <c r="B169" s="19" t="s">
        <v>91</v>
      </c>
      <c r="C169" s="14" t="s">
        <v>8</v>
      </c>
      <c r="D169" s="14" t="s">
        <v>34</v>
      </c>
      <c r="E169" s="14" t="s">
        <v>104</v>
      </c>
      <c r="F169" s="17" t="s">
        <v>22</v>
      </c>
      <c r="G169" s="12">
        <v>109.5</v>
      </c>
      <c r="H169" s="12"/>
      <c r="I169" s="12">
        <f>G169+H169</f>
        <v>109.5</v>
      </c>
    </row>
    <row r="170" spans="1:9">
      <c r="A170" s="22">
        <v>2</v>
      </c>
      <c r="B170" s="9" t="s">
        <v>346</v>
      </c>
      <c r="C170" s="32" t="s">
        <v>11</v>
      </c>
      <c r="D170" s="32" t="s">
        <v>53</v>
      </c>
      <c r="E170" s="32"/>
      <c r="F170" s="32"/>
      <c r="G170" s="28">
        <f t="shared" ref="G170:I173" si="60">G171</f>
        <v>273.7</v>
      </c>
      <c r="H170" s="28">
        <f t="shared" si="60"/>
        <v>0</v>
      </c>
      <c r="I170" s="28">
        <f t="shared" si="60"/>
        <v>273.7</v>
      </c>
    </row>
    <row r="171" spans="1:9">
      <c r="A171" s="22" t="s">
        <v>364</v>
      </c>
      <c r="B171" s="9" t="s">
        <v>347</v>
      </c>
      <c r="C171" s="32" t="s">
        <v>11</v>
      </c>
      <c r="D171" s="32" t="s">
        <v>19</v>
      </c>
      <c r="E171" s="32"/>
      <c r="F171" s="32"/>
      <c r="G171" s="28">
        <f t="shared" si="60"/>
        <v>273.7</v>
      </c>
      <c r="H171" s="28">
        <f t="shared" si="60"/>
        <v>0</v>
      </c>
      <c r="I171" s="28">
        <f t="shared" si="60"/>
        <v>273.7</v>
      </c>
    </row>
    <row r="172" spans="1:9" ht="22.5">
      <c r="A172" s="22"/>
      <c r="B172" s="13" t="s">
        <v>164</v>
      </c>
      <c r="C172" s="14" t="s">
        <v>11</v>
      </c>
      <c r="D172" s="14" t="s">
        <v>19</v>
      </c>
      <c r="E172" s="14" t="s">
        <v>163</v>
      </c>
      <c r="F172" s="14"/>
      <c r="G172" s="12">
        <f t="shared" si="60"/>
        <v>273.7</v>
      </c>
      <c r="H172" s="12">
        <f t="shared" si="60"/>
        <v>0</v>
      </c>
      <c r="I172" s="12">
        <f t="shared" si="60"/>
        <v>273.7</v>
      </c>
    </row>
    <row r="173" spans="1:9">
      <c r="A173" s="24"/>
      <c r="B173" s="13" t="s">
        <v>167</v>
      </c>
      <c r="C173" s="14" t="s">
        <v>11</v>
      </c>
      <c r="D173" s="14" t="s">
        <v>19</v>
      </c>
      <c r="E173" s="14" t="s">
        <v>168</v>
      </c>
      <c r="F173" s="14"/>
      <c r="G173" s="12">
        <f t="shared" si="60"/>
        <v>273.7</v>
      </c>
      <c r="H173" s="12">
        <f t="shared" si="60"/>
        <v>0</v>
      </c>
      <c r="I173" s="12">
        <f t="shared" si="60"/>
        <v>273.7</v>
      </c>
    </row>
    <row r="174" spans="1:9">
      <c r="A174" s="22"/>
      <c r="B174" s="36" t="s">
        <v>348</v>
      </c>
      <c r="C174" s="14" t="s">
        <v>11</v>
      </c>
      <c r="D174" s="14" t="s">
        <v>19</v>
      </c>
      <c r="E174" s="14" t="s">
        <v>345</v>
      </c>
      <c r="F174" s="14"/>
      <c r="G174" s="12">
        <f t="shared" ref="G174:I174" si="61">SUM(G175:G177)</f>
        <v>273.7</v>
      </c>
      <c r="H174" s="12">
        <f t="shared" si="61"/>
        <v>0</v>
      </c>
      <c r="I174" s="12">
        <f t="shared" si="61"/>
        <v>273.7</v>
      </c>
    </row>
    <row r="175" spans="1:9" ht="22.5">
      <c r="A175" s="22"/>
      <c r="B175" s="13" t="s">
        <v>14</v>
      </c>
      <c r="C175" s="14" t="s">
        <v>11</v>
      </c>
      <c r="D175" s="14" t="s">
        <v>19</v>
      </c>
      <c r="E175" s="14" t="s">
        <v>345</v>
      </c>
      <c r="F175" s="14" t="s">
        <v>20</v>
      </c>
      <c r="G175" s="12">
        <v>159</v>
      </c>
      <c r="H175" s="12"/>
      <c r="I175" s="12">
        <f>G175+H175</f>
        <v>159</v>
      </c>
    </row>
    <row r="176" spans="1:9" ht="22.5">
      <c r="A176" s="22"/>
      <c r="B176" s="13" t="s">
        <v>21</v>
      </c>
      <c r="C176" s="14" t="s">
        <v>11</v>
      </c>
      <c r="D176" s="14" t="s">
        <v>19</v>
      </c>
      <c r="E176" s="14" t="s">
        <v>345</v>
      </c>
      <c r="F176" s="17" t="s">
        <v>27</v>
      </c>
      <c r="G176" s="12">
        <v>1.5</v>
      </c>
      <c r="H176" s="12"/>
      <c r="I176" s="12">
        <f>G176+H176</f>
        <v>1.5</v>
      </c>
    </row>
    <row r="177" spans="1:9" ht="22.5">
      <c r="A177" s="22"/>
      <c r="B177" s="13" t="s">
        <v>91</v>
      </c>
      <c r="C177" s="14" t="s">
        <v>11</v>
      </c>
      <c r="D177" s="14" t="s">
        <v>19</v>
      </c>
      <c r="E177" s="14" t="s">
        <v>345</v>
      </c>
      <c r="F177" s="17" t="s">
        <v>22</v>
      </c>
      <c r="G177" s="12">
        <v>113.2</v>
      </c>
      <c r="H177" s="12"/>
      <c r="I177" s="12">
        <f>G177+H177</f>
        <v>113.2</v>
      </c>
    </row>
    <row r="178" spans="1:9">
      <c r="A178" s="22">
        <v>3</v>
      </c>
      <c r="B178" s="9" t="s">
        <v>38</v>
      </c>
      <c r="C178" s="23" t="s">
        <v>17</v>
      </c>
      <c r="D178" s="23"/>
      <c r="E178" s="23"/>
      <c r="F178" s="38"/>
      <c r="G178" s="28">
        <f>G179</f>
        <v>2800.4</v>
      </c>
      <c r="H178" s="28">
        <f t="shared" ref="H178:I178" si="62">H179</f>
        <v>10.899999999999999</v>
      </c>
      <c r="I178" s="28">
        <f t="shared" si="62"/>
        <v>2811.3</v>
      </c>
    </row>
    <row r="179" spans="1:9" ht="21">
      <c r="A179" s="22" t="s">
        <v>349</v>
      </c>
      <c r="B179" s="9" t="s">
        <v>298</v>
      </c>
      <c r="C179" s="32" t="s">
        <v>17</v>
      </c>
      <c r="D179" s="32" t="s">
        <v>39</v>
      </c>
      <c r="E179" s="14"/>
      <c r="F179" s="14"/>
      <c r="G179" s="28">
        <f>G180+G198</f>
        <v>2800.4</v>
      </c>
      <c r="H179" s="28">
        <f t="shared" ref="H179:I179" si="63">H180+H198</f>
        <v>10.899999999999999</v>
      </c>
      <c r="I179" s="28">
        <f t="shared" si="63"/>
        <v>2811.3</v>
      </c>
    </row>
    <row r="180" spans="1:9" ht="22.5">
      <c r="A180" s="22"/>
      <c r="B180" s="13" t="s">
        <v>164</v>
      </c>
      <c r="C180" s="14" t="s">
        <v>17</v>
      </c>
      <c r="D180" s="14" t="s">
        <v>39</v>
      </c>
      <c r="E180" s="14" t="s">
        <v>163</v>
      </c>
      <c r="F180" s="14"/>
      <c r="G180" s="12">
        <f>G181</f>
        <v>2735.4</v>
      </c>
      <c r="H180" s="12">
        <f t="shared" ref="H180:I180" si="64">H181</f>
        <v>10.899999999999999</v>
      </c>
      <c r="I180" s="12">
        <f t="shared" si="64"/>
        <v>2746.3</v>
      </c>
    </row>
    <row r="181" spans="1:9">
      <c r="A181" s="22"/>
      <c r="B181" s="13" t="s">
        <v>167</v>
      </c>
      <c r="C181" s="14" t="s">
        <v>17</v>
      </c>
      <c r="D181" s="14" t="s">
        <v>39</v>
      </c>
      <c r="E181" s="14" t="s">
        <v>168</v>
      </c>
      <c r="F181" s="14"/>
      <c r="G181" s="12">
        <f>G182+G184+G189+G192+G194+G196+G186</f>
        <v>2735.4</v>
      </c>
      <c r="H181" s="12">
        <f t="shared" ref="H181:I181" si="65">H182+H184+H189+H192+H194+H196+H186</f>
        <v>10.899999999999999</v>
      </c>
      <c r="I181" s="12">
        <f t="shared" si="65"/>
        <v>2746.3</v>
      </c>
    </row>
    <row r="182" spans="1:9">
      <c r="A182" s="22"/>
      <c r="B182" s="36" t="s">
        <v>300</v>
      </c>
      <c r="C182" s="14" t="s">
        <v>17</v>
      </c>
      <c r="D182" s="14" t="s">
        <v>39</v>
      </c>
      <c r="E182" s="14" t="s">
        <v>299</v>
      </c>
      <c r="F182" s="14"/>
      <c r="G182" s="12">
        <f t="shared" ref="G182:I182" si="66">SUM(G183:G183)</f>
        <v>50</v>
      </c>
      <c r="H182" s="12">
        <f t="shared" si="66"/>
        <v>0</v>
      </c>
      <c r="I182" s="12">
        <f t="shared" si="66"/>
        <v>50</v>
      </c>
    </row>
    <row r="183" spans="1:9" ht="22.5">
      <c r="A183" s="22"/>
      <c r="B183" s="13" t="s">
        <v>91</v>
      </c>
      <c r="C183" s="14" t="s">
        <v>17</v>
      </c>
      <c r="D183" s="14" t="s">
        <v>39</v>
      </c>
      <c r="E183" s="14" t="s">
        <v>299</v>
      </c>
      <c r="F183" s="14" t="s">
        <v>22</v>
      </c>
      <c r="G183" s="12">
        <v>50</v>
      </c>
      <c r="H183" s="12"/>
      <c r="I183" s="12">
        <f>G183+H183</f>
        <v>50</v>
      </c>
    </row>
    <row r="184" spans="1:9">
      <c r="A184" s="22"/>
      <c r="B184" s="10" t="s">
        <v>295</v>
      </c>
      <c r="C184" s="14" t="s">
        <v>17</v>
      </c>
      <c r="D184" s="14" t="s">
        <v>39</v>
      </c>
      <c r="E184" s="14" t="s">
        <v>294</v>
      </c>
      <c r="F184" s="14"/>
      <c r="G184" s="12">
        <f t="shared" ref="G184:I184" si="67">SUM(G185:G185)</f>
        <v>50</v>
      </c>
      <c r="H184" s="12">
        <f t="shared" si="67"/>
        <v>0</v>
      </c>
      <c r="I184" s="12">
        <f t="shared" si="67"/>
        <v>50</v>
      </c>
    </row>
    <row r="185" spans="1:9" ht="22.5">
      <c r="A185" s="22"/>
      <c r="B185" s="10" t="s">
        <v>91</v>
      </c>
      <c r="C185" s="14" t="s">
        <v>17</v>
      </c>
      <c r="D185" s="14" t="s">
        <v>39</v>
      </c>
      <c r="E185" s="14" t="s">
        <v>294</v>
      </c>
      <c r="F185" s="14" t="s">
        <v>22</v>
      </c>
      <c r="G185" s="12">
        <v>50</v>
      </c>
      <c r="H185" s="12"/>
      <c r="I185" s="12">
        <f>G185+H185</f>
        <v>50</v>
      </c>
    </row>
    <row r="186" spans="1:9" ht="33.75">
      <c r="A186" s="22"/>
      <c r="B186" s="10" t="s">
        <v>405</v>
      </c>
      <c r="C186" s="11" t="s">
        <v>17</v>
      </c>
      <c r="D186" s="11" t="s">
        <v>39</v>
      </c>
      <c r="E186" s="11" t="s">
        <v>408</v>
      </c>
      <c r="F186" s="14"/>
      <c r="G186" s="12">
        <f>SUM(G187:G188)</f>
        <v>0</v>
      </c>
      <c r="H186" s="12">
        <f t="shared" ref="H186:I186" si="68">SUM(H187:H188)</f>
        <v>10.899999999999999</v>
      </c>
      <c r="I186" s="12">
        <f t="shared" si="68"/>
        <v>10.899999999999999</v>
      </c>
    </row>
    <row r="187" spans="1:9">
      <c r="A187" s="22"/>
      <c r="B187" s="60" t="s">
        <v>406</v>
      </c>
      <c r="C187" s="11" t="s">
        <v>17</v>
      </c>
      <c r="D187" s="11" t="s">
        <v>39</v>
      </c>
      <c r="E187" s="11" t="s">
        <v>408</v>
      </c>
      <c r="F187" s="11" t="s">
        <v>409</v>
      </c>
      <c r="G187" s="12"/>
      <c r="H187" s="12">
        <v>0.2</v>
      </c>
      <c r="I187" s="12">
        <f>SUM(G187:H187)</f>
        <v>0.2</v>
      </c>
    </row>
    <row r="188" spans="1:9">
      <c r="A188" s="22"/>
      <c r="B188" s="60" t="s">
        <v>407</v>
      </c>
      <c r="C188" s="11" t="s">
        <v>17</v>
      </c>
      <c r="D188" s="11" t="s">
        <v>39</v>
      </c>
      <c r="E188" s="11" t="s">
        <v>408</v>
      </c>
      <c r="F188" s="11" t="s">
        <v>409</v>
      </c>
      <c r="G188" s="12"/>
      <c r="H188" s="12">
        <v>10.7</v>
      </c>
      <c r="I188" s="12">
        <f>SUM(G188:H188)</f>
        <v>10.7</v>
      </c>
    </row>
    <row r="189" spans="1:9" ht="22.5">
      <c r="A189" s="22"/>
      <c r="B189" s="13" t="s">
        <v>302</v>
      </c>
      <c r="C189" s="14" t="s">
        <v>17</v>
      </c>
      <c r="D189" s="14" t="s">
        <v>39</v>
      </c>
      <c r="E189" s="14" t="s">
        <v>301</v>
      </c>
      <c r="F189" s="14"/>
      <c r="G189" s="12">
        <f t="shared" ref="G189:I189" si="69">SUM(G190:G191)</f>
        <v>326.39999999999998</v>
      </c>
      <c r="H189" s="12">
        <f t="shared" si="69"/>
        <v>0</v>
      </c>
      <c r="I189" s="12">
        <f t="shared" si="69"/>
        <v>326.39999999999998</v>
      </c>
    </row>
    <row r="190" spans="1:9" ht="22.5">
      <c r="A190" s="22"/>
      <c r="B190" s="13" t="s">
        <v>21</v>
      </c>
      <c r="C190" s="14" t="s">
        <v>17</v>
      </c>
      <c r="D190" s="14" t="s">
        <v>39</v>
      </c>
      <c r="E190" s="14" t="s">
        <v>301</v>
      </c>
      <c r="F190" s="14" t="s">
        <v>27</v>
      </c>
      <c r="G190" s="12">
        <v>4.2</v>
      </c>
      <c r="H190" s="12"/>
      <c r="I190" s="12">
        <f>G190+H190</f>
        <v>4.2</v>
      </c>
    </row>
    <row r="191" spans="1:9" ht="22.5">
      <c r="A191" s="22"/>
      <c r="B191" s="13" t="s">
        <v>91</v>
      </c>
      <c r="C191" s="14" t="s">
        <v>17</v>
      </c>
      <c r="D191" s="14" t="s">
        <v>39</v>
      </c>
      <c r="E191" s="14" t="s">
        <v>301</v>
      </c>
      <c r="F191" s="14" t="s">
        <v>22</v>
      </c>
      <c r="G191" s="12">
        <v>322.2</v>
      </c>
      <c r="H191" s="12"/>
      <c r="I191" s="12">
        <f>G191+H191</f>
        <v>322.2</v>
      </c>
    </row>
    <row r="192" spans="1:9" ht="22.5">
      <c r="A192" s="22"/>
      <c r="B192" s="13" t="s">
        <v>155</v>
      </c>
      <c r="C192" s="14" t="s">
        <v>17</v>
      </c>
      <c r="D192" s="14" t="s">
        <v>39</v>
      </c>
      <c r="E192" s="14" t="s">
        <v>156</v>
      </c>
      <c r="F192" s="14"/>
      <c r="G192" s="12">
        <f t="shared" ref="G192:I192" si="70">SUM(G193:G193)</f>
        <v>2125.9</v>
      </c>
      <c r="H192" s="12">
        <f t="shared" si="70"/>
        <v>0</v>
      </c>
      <c r="I192" s="12">
        <f t="shared" si="70"/>
        <v>2125.9</v>
      </c>
    </row>
    <row r="193" spans="1:9" ht="22.5">
      <c r="A193" s="22"/>
      <c r="B193" s="13" t="s">
        <v>91</v>
      </c>
      <c r="C193" s="14" t="s">
        <v>17</v>
      </c>
      <c r="D193" s="14" t="s">
        <v>39</v>
      </c>
      <c r="E193" s="14" t="s">
        <v>156</v>
      </c>
      <c r="F193" s="14" t="s">
        <v>22</v>
      </c>
      <c r="G193" s="21">
        <v>2125.9</v>
      </c>
      <c r="H193" s="21"/>
      <c r="I193" s="12">
        <f>G193+H193</f>
        <v>2125.9</v>
      </c>
    </row>
    <row r="194" spans="1:9" ht="33.75">
      <c r="A194" s="22"/>
      <c r="B194" s="36" t="s">
        <v>305</v>
      </c>
      <c r="C194" s="14" t="s">
        <v>17</v>
      </c>
      <c r="D194" s="14" t="s">
        <v>39</v>
      </c>
      <c r="E194" s="14" t="s">
        <v>303</v>
      </c>
      <c r="F194" s="14"/>
      <c r="G194" s="21">
        <f t="shared" ref="G194:I194" si="71">SUM(G195)</f>
        <v>50</v>
      </c>
      <c r="H194" s="21">
        <f t="shared" si="71"/>
        <v>0</v>
      </c>
      <c r="I194" s="21">
        <f t="shared" si="71"/>
        <v>50</v>
      </c>
    </row>
    <row r="195" spans="1:9" ht="22.5">
      <c r="A195" s="22"/>
      <c r="B195" s="13" t="s">
        <v>91</v>
      </c>
      <c r="C195" s="14" t="s">
        <v>17</v>
      </c>
      <c r="D195" s="14" t="s">
        <v>39</v>
      </c>
      <c r="E195" s="14" t="s">
        <v>303</v>
      </c>
      <c r="F195" s="14" t="s">
        <v>22</v>
      </c>
      <c r="G195" s="21">
        <v>50</v>
      </c>
      <c r="H195" s="40"/>
      <c r="I195" s="12">
        <f>G195+H195</f>
        <v>50</v>
      </c>
    </row>
    <row r="196" spans="1:9" ht="22.5">
      <c r="A196" s="22"/>
      <c r="B196" s="13" t="s">
        <v>306</v>
      </c>
      <c r="C196" s="14" t="s">
        <v>17</v>
      </c>
      <c r="D196" s="14" t="s">
        <v>39</v>
      </c>
      <c r="E196" s="14" t="s">
        <v>304</v>
      </c>
      <c r="F196" s="14"/>
      <c r="G196" s="21">
        <f t="shared" ref="G196:I196" si="72">G197</f>
        <v>133.1</v>
      </c>
      <c r="H196" s="40">
        <f t="shared" si="72"/>
        <v>0</v>
      </c>
      <c r="I196" s="21">
        <f t="shared" si="72"/>
        <v>133.1</v>
      </c>
    </row>
    <row r="197" spans="1:9" ht="22.5">
      <c r="A197" s="22"/>
      <c r="B197" s="13" t="s">
        <v>91</v>
      </c>
      <c r="C197" s="14" t="s">
        <v>17</v>
      </c>
      <c r="D197" s="14" t="s">
        <v>39</v>
      </c>
      <c r="E197" s="14" t="s">
        <v>304</v>
      </c>
      <c r="F197" s="14" t="s">
        <v>22</v>
      </c>
      <c r="G197" s="21">
        <v>133.1</v>
      </c>
      <c r="H197" s="21"/>
      <c r="I197" s="12">
        <f>G197+H197</f>
        <v>133.1</v>
      </c>
    </row>
    <row r="198" spans="1:9" ht="22.5">
      <c r="A198" s="22"/>
      <c r="B198" s="13" t="s">
        <v>161</v>
      </c>
      <c r="C198" s="14" t="s">
        <v>17</v>
      </c>
      <c r="D198" s="14" t="s">
        <v>39</v>
      </c>
      <c r="E198" s="14" t="s">
        <v>162</v>
      </c>
      <c r="F198" s="17"/>
      <c r="G198" s="12">
        <f t="shared" ref="G198:H199" si="73">G199</f>
        <v>65</v>
      </c>
      <c r="H198" s="12">
        <f t="shared" si="73"/>
        <v>0</v>
      </c>
      <c r="I198" s="12">
        <f>G198+H198</f>
        <v>65</v>
      </c>
    </row>
    <row r="199" spans="1:9" ht="19.5" customHeight="1">
      <c r="A199" s="22"/>
      <c r="B199" s="19" t="s">
        <v>200</v>
      </c>
      <c r="C199" s="14" t="s">
        <v>17</v>
      </c>
      <c r="D199" s="14" t="s">
        <v>39</v>
      </c>
      <c r="E199" s="14" t="s">
        <v>172</v>
      </c>
      <c r="F199" s="17"/>
      <c r="G199" s="12">
        <f t="shared" si="73"/>
        <v>65</v>
      </c>
      <c r="H199" s="12">
        <f t="shared" si="73"/>
        <v>0</v>
      </c>
      <c r="I199" s="12">
        <f>G199+H199</f>
        <v>65</v>
      </c>
    </row>
    <row r="200" spans="1:9" ht="36" customHeight="1">
      <c r="A200" s="24"/>
      <c r="B200" s="19" t="s">
        <v>139</v>
      </c>
      <c r="C200" s="14" t="s">
        <v>17</v>
      </c>
      <c r="D200" s="14" t="s">
        <v>39</v>
      </c>
      <c r="E200" s="14" t="s">
        <v>140</v>
      </c>
      <c r="F200" s="14"/>
      <c r="G200" s="12">
        <f>G201+G205+G203+G207</f>
        <v>65</v>
      </c>
      <c r="H200" s="12">
        <f t="shared" ref="H200:I200" si="74">H201+H205+H203+H207</f>
        <v>0</v>
      </c>
      <c r="I200" s="12">
        <f t="shared" si="74"/>
        <v>65</v>
      </c>
    </row>
    <row r="201" spans="1:9" ht="56.25">
      <c r="A201" s="24"/>
      <c r="B201" s="41" t="s">
        <v>410</v>
      </c>
      <c r="C201" s="14" t="s">
        <v>17</v>
      </c>
      <c r="D201" s="14" t="s">
        <v>39</v>
      </c>
      <c r="E201" s="14" t="s">
        <v>412</v>
      </c>
      <c r="F201" s="14"/>
      <c r="G201" s="21">
        <f>G202</f>
        <v>24.8</v>
      </c>
      <c r="H201" s="21">
        <f t="shared" ref="H201:I203" si="75">H202</f>
        <v>-24.8</v>
      </c>
      <c r="I201" s="21">
        <f t="shared" si="75"/>
        <v>0</v>
      </c>
    </row>
    <row r="202" spans="1:9">
      <c r="A202" s="24"/>
      <c r="B202" s="19" t="s">
        <v>201</v>
      </c>
      <c r="C202" s="14" t="s">
        <v>17</v>
      </c>
      <c r="D202" s="14" t="s">
        <v>39</v>
      </c>
      <c r="E202" s="14" t="s">
        <v>412</v>
      </c>
      <c r="F202" s="14" t="s">
        <v>202</v>
      </c>
      <c r="G202" s="21">
        <v>24.8</v>
      </c>
      <c r="H202" s="12">
        <v>-24.8</v>
      </c>
      <c r="I202" s="12">
        <f>G202+H202</f>
        <v>0</v>
      </c>
    </row>
    <row r="203" spans="1:9" ht="56.25">
      <c r="A203" s="24"/>
      <c r="B203" s="41" t="s">
        <v>410</v>
      </c>
      <c r="C203" s="14" t="s">
        <v>17</v>
      </c>
      <c r="D203" s="14" t="s">
        <v>39</v>
      </c>
      <c r="E203" s="14" t="s">
        <v>490</v>
      </c>
      <c r="F203" s="14"/>
      <c r="G203" s="21">
        <f>G204</f>
        <v>0</v>
      </c>
      <c r="H203" s="21">
        <f t="shared" si="75"/>
        <v>24.8</v>
      </c>
      <c r="I203" s="21">
        <f t="shared" si="75"/>
        <v>24.8</v>
      </c>
    </row>
    <row r="204" spans="1:9">
      <c r="A204" s="24"/>
      <c r="B204" s="19" t="s">
        <v>201</v>
      </c>
      <c r="C204" s="14" t="s">
        <v>17</v>
      </c>
      <c r="D204" s="14" t="s">
        <v>39</v>
      </c>
      <c r="E204" s="14" t="s">
        <v>490</v>
      </c>
      <c r="F204" s="14" t="s">
        <v>202</v>
      </c>
      <c r="G204" s="21"/>
      <c r="H204" s="12">
        <v>24.8</v>
      </c>
      <c r="I204" s="12">
        <f>G204+H204</f>
        <v>24.8</v>
      </c>
    </row>
    <row r="205" spans="1:9" ht="45">
      <c r="A205" s="24"/>
      <c r="B205" s="41" t="s">
        <v>411</v>
      </c>
      <c r="C205" s="14" t="s">
        <v>17</v>
      </c>
      <c r="D205" s="14" t="s">
        <v>39</v>
      </c>
      <c r="E205" s="14" t="s">
        <v>413</v>
      </c>
      <c r="F205" s="14"/>
      <c r="G205" s="21">
        <f>G206</f>
        <v>40.200000000000003</v>
      </c>
      <c r="H205" s="21">
        <f t="shared" ref="H205:I207" si="76">H206</f>
        <v>-40.200000000000003</v>
      </c>
      <c r="I205" s="21">
        <f t="shared" si="76"/>
        <v>0</v>
      </c>
    </row>
    <row r="206" spans="1:9">
      <c r="A206" s="24"/>
      <c r="B206" s="19" t="s">
        <v>201</v>
      </c>
      <c r="C206" s="14" t="s">
        <v>17</v>
      </c>
      <c r="D206" s="14" t="s">
        <v>39</v>
      </c>
      <c r="E206" s="14" t="s">
        <v>413</v>
      </c>
      <c r="F206" s="14" t="s">
        <v>202</v>
      </c>
      <c r="G206" s="21">
        <v>40.200000000000003</v>
      </c>
      <c r="H206" s="12">
        <v>-40.200000000000003</v>
      </c>
      <c r="I206" s="12">
        <f>G206+H206</f>
        <v>0</v>
      </c>
    </row>
    <row r="207" spans="1:9" ht="45">
      <c r="A207" s="24"/>
      <c r="B207" s="41" t="s">
        <v>411</v>
      </c>
      <c r="C207" s="14" t="s">
        <v>17</v>
      </c>
      <c r="D207" s="14" t="s">
        <v>39</v>
      </c>
      <c r="E207" s="14" t="s">
        <v>491</v>
      </c>
      <c r="F207" s="14"/>
      <c r="G207" s="21">
        <f>G208</f>
        <v>0</v>
      </c>
      <c r="H207" s="21">
        <f t="shared" si="76"/>
        <v>40.200000000000003</v>
      </c>
      <c r="I207" s="21">
        <f t="shared" si="76"/>
        <v>40.200000000000003</v>
      </c>
    </row>
    <row r="208" spans="1:9">
      <c r="A208" s="24"/>
      <c r="B208" s="19" t="s">
        <v>201</v>
      </c>
      <c r="C208" s="14" t="s">
        <v>17</v>
      </c>
      <c r="D208" s="14" t="s">
        <v>39</v>
      </c>
      <c r="E208" s="14" t="s">
        <v>491</v>
      </c>
      <c r="F208" s="14" t="s">
        <v>202</v>
      </c>
      <c r="G208" s="21"/>
      <c r="H208" s="21">
        <v>40.200000000000003</v>
      </c>
      <c r="I208" s="12">
        <f>G208+H208</f>
        <v>40.200000000000003</v>
      </c>
    </row>
    <row r="209" spans="1:9">
      <c r="A209" s="22">
        <v>4</v>
      </c>
      <c r="B209" s="9" t="s">
        <v>40</v>
      </c>
      <c r="C209" s="23" t="s">
        <v>19</v>
      </c>
      <c r="D209" s="23"/>
      <c r="E209" s="23"/>
      <c r="F209" s="37"/>
      <c r="G209" s="33">
        <f>G210+G223+G233</f>
        <v>11355.5</v>
      </c>
      <c r="H209" s="33">
        <f>H210+H223+H233</f>
        <v>4208.3999999999996</v>
      </c>
      <c r="I209" s="33">
        <f>I210+I223+I233</f>
        <v>15563.9</v>
      </c>
    </row>
    <row r="210" spans="1:9">
      <c r="A210" s="22" t="s">
        <v>41</v>
      </c>
      <c r="B210" s="9" t="s">
        <v>151</v>
      </c>
      <c r="C210" s="23" t="s">
        <v>19</v>
      </c>
      <c r="D210" s="23" t="s">
        <v>46</v>
      </c>
      <c r="E210" s="23"/>
      <c r="F210" s="23"/>
      <c r="G210" s="28">
        <f>G211++G220</f>
        <v>879.40000000000009</v>
      </c>
      <c r="H210" s="28">
        <f>H211++H220</f>
        <v>52.5</v>
      </c>
      <c r="I210" s="28">
        <f>I211++I220</f>
        <v>931.90000000000009</v>
      </c>
    </row>
    <row r="211" spans="1:9" ht="33.75">
      <c r="A211" s="24"/>
      <c r="B211" s="13" t="s">
        <v>359</v>
      </c>
      <c r="C211" s="14" t="s">
        <v>19</v>
      </c>
      <c r="D211" s="14" t="s">
        <v>46</v>
      </c>
      <c r="E211" s="14" t="s">
        <v>163</v>
      </c>
      <c r="F211" s="17"/>
      <c r="G211" s="12">
        <f>G212+G217</f>
        <v>354.8</v>
      </c>
      <c r="H211" s="12">
        <f t="shared" ref="H211:I211" si="77">H212+H217</f>
        <v>52.5</v>
      </c>
      <c r="I211" s="12">
        <f t="shared" si="77"/>
        <v>407.3</v>
      </c>
    </row>
    <row r="212" spans="1:9">
      <c r="A212" s="24"/>
      <c r="B212" s="13" t="s">
        <v>165</v>
      </c>
      <c r="C212" s="14" t="s">
        <v>19</v>
      </c>
      <c r="D212" s="14" t="s">
        <v>46</v>
      </c>
      <c r="E212" s="14" t="s">
        <v>166</v>
      </c>
      <c r="F212" s="17"/>
      <c r="G212" s="12">
        <f t="shared" ref="G212:I212" si="78">G213</f>
        <v>354.8</v>
      </c>
      <c r="H212" s="12">
        <f t="shared" si="78"/>
        <v>0</v>
      </c>
      <c r="I212" s="12">
        <f t="shared" si="78"/>
        <v>354.8</v>
      </c>
    </row>
    <row r="213" spans="1:9" ht="22.5">
      <c r="A213" s="24"/>
      <c r="B213" s="13" t="s">
        <v>321</v>
      </c>
      <c r="C213" s="14" t="s">
        <v>19</v>
      </c>
      <c r="D213" s="14" t="s">
        <v>46</v>
      </c>
      <c r="E213" s="14" t="s">
        <v>323</v>
      </c>
      <c r="F213" s="17"/>
      <c r="G213" s="12">
        <f>+G216+G214</f>
        <v>354.8</v>
      </c>
      <c r="H213" s="12">
        <f t="shared" ref="H213:I213" si="79">+H216+H214</f>
        <v>0</v>
      </c>
      <c r="I213" s="12">
        <f t="shared" si="79"/>
        <v>354.8</v>
      </c>
    </row>
    <row r="214" spans="1:9" ht="22.5">
      <c r="A214" s="24"/>
      <c r="B214" s="13" t="s">
        <v>91</v>
      </c>
      <c r="C214" s="14" t="s">
        <v>19</v>
      </c>
      <c r="D214" s="14" t="s">
        <v>46</v>
      </c>
      <c r="E214" s="14" t="s">
        <v>323</v>
      </c>
      <c r="F214" s="17" t="s">
        <v>22</v>
      </c>
      <c r="G214" s="12">
        <v>260</v>
      </c>
      <c r="H214" s="12"/>
      <c r="I214" s="12">
        <f>G214+H214</f>
        <v>260</v>
      </c>
    </row>
    <row r="215" spans="1:9" ht="67.5">
      <c r="A215" s="24"/>
      <c r="B215" s="35" t="s">
        <v>378</v>
      </c>
      <c r="C215" s="14" t="s">
        <v>19</v>
      </c>
      <c r="D215" s="14" t="s">
        <v>46</v>
      </c>
      <c r="E215" s="14" t="s">
        <v>379</v>
      </c>
      <c r="F215" s="14"/>
      <c r="G215" s="12">
        <f t="shared" ref="G215:I215" si="80">G216</f>
        <v>94.8</v>
      </c>
      <c r="H215" s="12">
        <f t="shared" si="80"/>
        <v>0</v>
      </c>
      <c r="I215" s="12">
        <f t="shared" si="80"/>
        <v>94.8</v>
      </c>
    </row>
    <row r="216" spans="1:9" ht="22.5">
      <c r="A216" s="24"/>
      <c r="B216" s="13" t="s">
        <v>91</v>
      </c>
      <c r="C216" s="14" t="s">
        <v>19</v>
      </c>
      <c r="D216" s="14" t="s">
        <v>46</v>
      </c>
      <c r="E216" s="14" t="s">
        <v>379</v>
      </c>
      <c r="F216" s="14" t="s">
        <v>22</v>
      </c>
      <c r="G216" s="12">
        <v>94.8</v>
      </c>
      <c r="H216" s="12"/>
      <c r="I216" s="12">
        <f>G216+H216</f>
        <v>94.8</v>
      </c>
    </row>
    <row r="217" spans="1:9">
      <c r="A217" s="24"/>
      <c r="B217" s="60" t="s">
        <v>167</v>
      </c>
      <c r="C217" s="11" t="s">
        <v>19</v>
      </c>
      <c r="D217" s="11" t="s">
        <v>46</v>
      </c>
      <c r="E217" s="11" t="s">
        <v>168</v>
      </c>
      <c r="F217" s="14"/>
      <c r="G217" s="12">
        <f>G218</f>
        <v>0</v>
      </c>
      <c r="H217" s="12">
        <f t="shared" ref="H217:I218" si="81">H218</f>
        <v>52.5</v>
      </c>
      <c r="I217" s="12">
        <f t="shared" si="81"/>
        <v>52.5</v>
      </c>
    </row>
    <row r="218" spans="1:9" ht="33.75">
      <c r="A218" s="24"/>
      <c r="B218" s="60" t="s">
        <v>492</v>
      </c>
      <c r="C218" s="11" t="s">
        <v>19</v>
      </c>
      <c r="D218" s="11" t="s">
        <v>46</v>
      </c>
      <c r="E218" s="11" t="s">
        <v>290</v>
      </c>
      <c r="F218" s="14"/>
      <c r="G218" s="12">
        <f>G219</f>
        <v>0</v>
      </c>
      <c r="H218" s="12">
        <f t="shared" si="81"/>
        <v>52.5</v>
      </c>
      <c r="I218" s="12">
        <f t="shared" si="81"/>
        <v>52.5</v>
      </c>
    </row>
    <row r="219" spans="1:9">
      <c r="A219" s="24"/>
      <c r="B219" s="60" t="s">
        <v>489</v>
      </c>
      <c r="C219" s="11" t="s">
        <v>19</v>
      </c>
      <c r="D219" s="11" t="s">
        <v>46</v>
      </c>
      <c r="E219" s="11" t="s">
        <v>290</v>
      </c>
      <c r="F219" s="14" t="s">
        <v>409</v>
      </c>
      <c r="G219" s="12"/>
      <c r="H219" s="12">
        <v>52.5</v>
      </c>
      <c r="I219" s="12">
        <f>SUM(G219:H219)</f>
        <v>52.5</v>
      </c>
    </row>
    <row r="220" spans="1:9">
      <c r="A220" s="24"/>
      <c r="B220" s="10" t="s">
        <v>160</v>
      </c>
      <c r="C220" s="14" t="s">
        <v>19</v>
      </c>
      <c r="D220" s="14" t="s">
        <v>46</v>
      </c>
      <c r="E220" s="14" t="s">
        <v>150</v>
      </c>
      <c r="F220" s="14"/>
      <c r="G220" s="12">
        <f>+G221</f>
        <v>524.6</v>
      </c>
      <c r="H220" s="12">
        <f t="shared" ref="H220:I220" si="82">+H221</f>
        <v>0</v>
      </c>
      <c r="I220" s="12">
        <f t="shared" si="82"/>
        <v>524.6</v>
      </c>
    </row>
    <row r="221" spans="1:9" ht="33.75">
      <c r="A221" s="24"/>
      <c r="B221" s="35" t="s">
        <v>399</v>
      </c>
      <c r="C221" s="14" t="s">
        <v>19</v>
      </c>
      <c r="D221" s="14" t="s">
        <v>46</v>
      </c>
      <c r="E221" s="14" t="s">
        <v>380</v>
      </c>
      <c r="F221" s="14"/>
      <c r="G221" s="12">
        <f t="shared" ref="G221:I221" si="83">G222</f>
        <v>524.6</v>
      </c>
      <c r="H221" s="12">
        <f t="shared" si="83"/>
        <v>0</v>
      </c>
      <c r="I221" s="12">
        <f t="shared" si="83"/>
        <v>524.6</v>
      </c>
    </row>
    <row r="222" spans="1:9" ht="22.5">
      <c r="A222" s="24"/>
      <c r="B222" s="19" t="s">
        <v>91</v>
      </c>
      <c r="C222" s="14" t="s">
        <v>19</v>
      </c>
      <c r="D222" s="14" t="s">
        <v>46</v>
      </c>
      <c r="E222" s="14" t="s">
        <v>380</v>
      </c>
      <c r="F222" s="14" t="s">
        <v>22</v>
      </c>
      <c r="G222" s="12">
        <v>524.6</v>
      </c>
      <c r="H222" s="12"/>
      <c r="I222" s="12">
        <f>G222+H222</f>
        <v>524.6</v>
      </c>
    </row>
    <row r="223" spans="1:9">
      <c r="A223" s="22" t="s">
        <v>43</v>
      </c>
      <c r="B223" s="9" t="s">
        <v>109</v>
      </c>
      <c r="C223" s="23" t="s">
        <v>19</v>
      </c>
      <c r="D223" s="23" t="s">
        <v>42</v>
      </c>
      <c r="E223" s="23"/>
      <c r="F223" s="23"/>
      <c r="G223" s="33">
        <f t="shared" ref="G223:I224" si="84">G224</f>
        <v>8836.1</v>
      </c>
      <c r="H223" s="33">
        <f t="shared" si="84"/>
        <v>4150</v>
      </c>
      <c r="I223" s="33">
        <f t="shared" si="84"/>
        <v>12986.1</v>
      </c>
    </row>
    <row r="224" spans="1:9" ht="22.5">
      <c r="A224" s="24"/>
      <c r="B224" s="13" t="s">
        <v>164</v>
      </c>
      <c r="C224" s="14" t="s">
        <v>19</v>
      </c>
      <c r="D224" s="14" t="s">
        <v>42</v>
      </c>
      <c r="E224" s="14" t="s">
        <v>163</v>
      </c>
      <c r="F224" s="14"/>
      <c r="G224" s="12">
        <f t="shared" si="84"/>
        <v>8836.1</v>
      </c>
      <c r="H224" s="12">
        <f t="shared" si="84"/>
        <v>4150</v>
      </c>
      <c r="I224" s="12">
        <f t="shared" si="84"/>
        <v>12986.1</v>
      </c>
    </row>
    <row r="225" spans="1:9">
      <c r="A225" s="24"/>
      <c r="B225" s="13" t="s">
        <v>165</v>
      </c>
      <c r="C225" s="14" t="s">
        <v>19</v>
      </c>
      <c r="D225" s="14" t="s">
        <v>42</v>
      </c>
      <c r="E225" s="14" t="s">
        <v>166</v>
      </c>
      <c r="F225" s="14"/>
      <c r="G225" s="12">
        <f>G226+G230</f>
        <v>8836.1</v>
      </c>
      <c r="H225" s="12">
        <f t="shared" ref="H225:I225" si="85">H226+H230</f>
        <v>4150</v>
      </c>
      <c r="I225" s="12">
        <f t="shared" si="85"/>
        <v>12986.1</v>
      </c>
    </row>
    <row r="226" spans="1:9">
      <c r="A226" s="24"/>
      <c r="B226" s="36" t="s">
        <v>110</v>
      </c>
      <c r="C226" s="14" t="s">
        <v>19</v>
      </c>
      <c r="D226" s="14" t="s">
        <v>42</v>
      </c>
      <c r="E226" s="14" t="s">
        <v>111</v>
      </c>
      <c r="F226" s="14"/>
      <c r="G226" s="12">
        <f>SUM(G227:G229)</f>
        <v>8836.1</v>
      </c>
      <c r="H226" s="12">
        <f t="shared" ref="H226:I226" si="86">SUM(H227:H229)</f>
        <v>0</v>
      </c>
      <c r="I226" s="12">
        <f t="shared" si="86"/>
        <v>8836.1</v>
      </c>
    </row>
    <row r="227" spans="1:9" ht="22.5">
      <c r="A227" s="24"/>
      <c r="B227" s="64" t="s">
        <v>414</v>
      </c>
      <c r="C227" s="14" t="s">
        <v>19</v>
      </c>
      <c r="D227" s="14" t="s">
        <v>42</v>
      </c>
      <c r="E227" s="14" t="s">
        <v>111</v>
      </c>
      <c r="F227" s="14" t="s">
        <v>415</v>
      </c>
      <c r="G227" s="12"/>
      <c r="H227" s="12">
        <v>431.3</v>
      </c>
      <c r="I227" s="12">
        <f>G227+H227</f>
        <v>431.3</v>
      </c>
    </row>
    <row r="228" spans="1:9" ht="22.5">
      <c r="A228" s="24"/>
      <c r="B228" s="13" t="s">
        <v>91</v>
      </c>
      <c r="C228" s="14" t="s">
        <v>19</v>
      </c>
      <c r="D228" s="14" t="s">
        <v>42</v>
      </c>
      <c r="E228" s="14" t="s">
        <v>111</v>
      </c>
      <c r="F228" s="14" t="s">
        <v>22</v>
      </c>
      <c r="G228" s="12">
        <v>3336.1</v>
      </c>
      <c r="H228" s="12">
        <v>-1031.3</v>
      </c>
      <c r="I228" s="12">
        <f>G228+H228</f>
        <v>2304.8000000000002</v>
      </c>
    </row>
    <row r="229" spans="1:9">
      <c r="A229" s="24"/>
      <c r="B229" s="10" t="s">
        <v>201</v>
      </c>
      <c r="C229" s="14" t="s">
        <v>19</v>
      </c>
      <c r="D229" s="14" t="s">
        <v>42</v>
      </c>
      <c r="E229" s="14" t="s">
        <v>111</v>
      </c>
      <c r="F229" s="14" t="s">
        <v>202</v>
      </c>
      <c r="G229" s="12">
        <v>5500</v>
      </c>
      <c r="H229" s="12">
        <v>600</v>
      </c>
      <c r="I229" s="12">
        <f>G229+H229</f>
        <v>6100</v>
      </c>
    </row>
    <row r="230" spans="1:9" ht="33.75">
      <c r="A230" s="24"/>
      <c r="B230" s="10" t="s">
        <v>493</v>
      </c>
      <c r="C230" s="11" t="s">
        <v>19</v>
      </c>
      <c r="D230" s="11" t="s">
        <v>42</v>
      </c>
      <c r="E230" s="11" t="s">
        <v>494</v>
      </c>
      <c r="F230" s="14"/>
      <c r="G230" s="12">
        <f>SUM(G231:G232)</f>
        <v>0</v>
      </c>
      <c r="H230" s="12">
        <f t="shared" ref="H230:I230" si="87">SUM(H231:H232)</f>
        <v>4150</v>
      </c>
      <c r="I230" s="12">
        <f t="shared" si="87"/>
        <v>4150</v>
      </c>
    </row>
    <row r="231" spans="1:9" ht="22.5">
      <c r="A231" s="24"/>
      <c r="B231" s="60" t="s">
        <v>518</v>
      </c>
      <c r="C231" s="11" t="s">
        <v>19</v>
      </c>
      <c r="D231" s="11" t="s">
        <v>42</v>
      </c>
      <c r="E231" s="11" t="s">
        <v>494</v>
      </c>
      <c r="F231" s="14" t="s">
        <v>22</v>
      </c>
      <c r="G231" s="12"/>
      <c r="H231" s="12">
        <v>83</v>
      </c>
      <c r="I231" s="12">
        <f>SUM(G231:H231)</f>
        <v>83</v>
      </c>
    </row>
    <row r="232" spans="1:9" ht="22.5">
      <c r="A232" s="24"/>
      <c r="B232" s="60" t="s">
        <v>445</v>
      </c>
      <c r="C232" s="11" t="s">
        <v>19</v>
      </c>
      <c r="D232" s="11" t="s">
        <v>42</v>
      </c>
      <c r="E232" s="11" t="s">
        <v>494</v>
      </c>
      <c r="F232" s="14" t="s">
        <v>22</v>
      </c>
      <c r="G232" s="12"/>
      <c r="H232" s="12">
        <v>4067</v>
      </c>
      <c r="I232" s="12">
        <f>SUM(G232:H232)</f>
        <v>4067</v>
      </c>
    </row>
    <row r="233" spans="1:9">
      <c r="A233" s="22" t="s">
        <v>353</v>
      </c>
      <c r="B233" s="9" t="s">
        <v>309</v>
      </c>
      <c r="C233" s="32" t="s">
        <v>19</v>
      </c>
      <c r="D233" s="32" t="s">
        <v>44</v>
      </c>
      <c r="E233" s="32"/>
      <c r="F233" s="32"/>
      <c r="G233" s="28">
        <f>G234+G242</f>
        <v>1640</v>
      </c>
      <c r="H233" s="28">
        <f t="shared" ref="H233:I233" si="88">H234+H242</f>
        <v>5.9</v>
      </c>
      <c r="I233" s="28">
        <f t="shared" si="88"/>
        <v>1645.9</v>
      </c>
    </row>
    <row r="234" spans="1:9" ht="22.5">
      <c r="A234" s="24"/>
      <c r="B234" s="13" t="s">
        <v>169</v>
      </c>
      <c r="C234" s="14" t="s">
        <v>19</v>
      </c>
      <c r="D234" s="14" t="s">
        <v>44</v>
      </c>
      <c r="E234" s="14" t="s">
        <v>283</v>
      </c>
      <c r="F234" s="14"/>
      <c r="G234" s="12">
        <f t="shared" ref="G234:I234" si="89">G235</f>
        <v>386</v>
      </c>
      <c r="H234" s="12">
        <f t="shared" si="89"/>
        <v>0</v>
      </c>
      <c r="I234" s="12">
        <f t="shared" si="89"/>
        <v>386</v>
      </c>
    </row>
    <row r="235" spans="1:9" ht="22.5">
      <c r="A235" s="24"/>
      <c r="B235" s="13" t="s">
        <v>310</v>
      </c>
      <c r="C235" s="14" t="s">
        <v>19</v>
      </c>
      <c r="D235" s="14" t="s">
        <v>44</v>
      </c>
      <c r="E235" s="14" t="s">
        <v>307</v>
      </c>
      <c r="F235" s="14"/>
      <c r="G235" s="12">
        <f>G236+G238+G240</f>
        <v>386</v>
      </c>
      <c r="H235" s="12">
        <f t="shared" ref="H235:I235" si="90">H236+H238+H240</f>
        <v>0</v>
      </c>
      <c r="I235" s="12">
        <f t="shared" si="90"/>
        <v>386</v>
      </c>
    </row>
    <row r="236" spans="1:9" ht="22.5">
      <c r="A236" s="24"/>
      <c r="B236" s="13" t="s">
        <v>311</v>
      </c>
      <c r="C236" s="14" t="s">
        <v>19</v>
      </c>
      <c r="D236" s="14" t="s">
        <v>44</v>
      </c>
      <c r="E236" s="14" t="s">
        <v>308</v>
      </c>
      <c r="F236" s="14"/>
      <c r="G236" s="12">
        <f t="shared" ref="G236:I236" si="91">SUM(G237:G237)</f>
        <v>330</v>
      </c>
      <c r="H236" s="12">
        <f t="shared" si="91"/>
        <v>0</v>
      </c>
      <c r="I236" s="12">
        <f t="shared" si="91"/>
        <v>330</v>
      </c>
    </row>
    <row r="237" spans="1:9" ht="33.75">
      <c r="A237" s="22"/>
      <c r="B237" s="13" t="s">
        <v>179</v>
      </c>
      <c r="C237" s="14" t="s">
        <v>19</v>
      </c>
      <c r="D237" s="14" t="s">
        <v>44</v>
      </c>
      <c r="E237" s="14" t="s">
        <v>308</v>
      </c>
      <c r="F237" s="14" t="s">
        <v>182</v>
      </c>
      <c r="G237" s="12">
        <v>330</v>
      </c>
      <c r="H237" s="12"/>
      <c r="I237" s="12">
        <f>G237+H237</f>
        <v>330</v>
      </c>
    </row>
    <row r="238" spans="1:9">
      <c r="A238" s="24"/>
      <c r="B238" s="13" t="s">
        <v>314</v>
      </c>
      <c r="C238" s="14" t="s">
        <v>19</v>
      </c>
      <c r="D238" s="14" t="s">
        <v>44</v>
      </c>
      <c r="E238" s="14" t="s">
        <v>313</v>
      </c>
      <c r="F238" s="14"/>
      <c r="G238" s="12">
        <f t="shared" ref="G238:I240" si="92">SUM(G239:G239)</f>
        <v>50</v>
      </c>
      <c r="H238" s="12">
        <f t="shared" si="92"/>
        <v>0</v>
      </c>
      <c r="I238" s="12">
        <f t="shared" si="92"/>
        <v>50</v>
      </c>
    </row>
    <row r="239" spans="1:9" ht="22.5">
      <c r="A239" s="22"/>
      <c r="B239" s="13" t="s">
        <v>91</v>
      </c>
      <c r="C239" s="14" t="s">
        <v>19</v>
      </c>
      <c r="D239" s="14" t="s">
        <v>44</v>
      </c>
      <c r="E239" s="14" t="s">
        <v>313</v>
      </c>
      <c r="F239" s="14" t="s">
        <v>22</v>
      </c>
      <c r="G239" s="12">
        <v>50</v>
      </c>
      <c r="H239" s="12"/>
      <c r="I239" s="12">
        <f>G239+H239</f>
        <v>50</v>
      </c>
    </row>
    <row r="240" spans="1:9" ht="22.5">
      <c r="A240" s="22"/>
      <c r="B240" s="13" t="s">
        <v>461</v>
      </c>
      <c r="C240" s="14" t="s">
        <v>19</v>
      </c>
      <c r="D240" s="14" t="s">
        <v>44</v>
      </c>
      <c r="E240" s="14" t="s">
        <v>462</v>
      </c>
      <c r="F240" s="14" t="s">
        <v>463</v>
      </c>
      <c r="G240" s="12">
        <f t="shared" si="92"/>
        <v>6</v>
      </c>
      <c r="H240" s="12">
        <f t="shared" si="92"/>
        <v>0</v>
      </c>
      <c r="I240" s="12">
        <f t="shared" si="92"/>
        <v>6</v>
      </c>
    </row>
    <row r="241" spans="1:9" ht="22.5">
      <c r="A241" s="22"/>
      <c r="B241" s="13" t="s">
        <v>91</v>
      </c>
      <c r="C241" s="14" t="s">
        <v>19</v>
      </c>
      <c r="D241" s="14" t="s">
        <v>44</v>
      </c>
      <c r="E241" s="14" t="s">
        <v>462</v>
      </c>
      <c r="F241" s="14" t="s">
        <v>22</v>
      </c>
      <c r="G241" s="12">
        <v>6</v>
      </c>
      <c r="H241" s="12"/>
      <c r="I241" s="12">
        <f>G241+H241</f>
        <v>6</v>
      </c>
    </row>
    <row r="242" spans="1:9" ht="22.5">
      <c r="A242" s="22"/>
      <c r="B242" s="36" t="s">
        <v>161</v>
      </c>
      <c r="C242" s="14" t="s">
        <v>19</v>
      </c>
      <c r="D242" s="14" t="s">
        <v>44</v>
      </c>
      <c r="E242" s="14" t="s">
        <v>162</v>
      </c>
      <c r="F242" s="14"/>
      <c r="G242" s="12">
        <f>G243</f>
        <v>1254</v>
      </c>
      <c r="H242" s="12">
        <f>H243</f>
        <v>5.9</v>
      </c>
      <c r="I242" s="12">
        <f>I243</f>
        <v>1259.9000000000001</v>
      </c>
    </row>
    <row r="243" spans="1:9" ht="22.5">
      <c r="A243" s="22"/>
      <c r="B243" s="36" t="s">
        <v>317</v>
      </c>
      <c r="C243" s="14" t="s">
        <v>19</v>
      </c>
      <c r="D243" s="14" t="s">
        <v>44</v>
      </c>
      <c r="E243" s="14" t="s">
        <v>315</v>
      </c>
      <c r="F243" s="14"/>
      <c r="G243" s="12">
        <f t="shared" ref="G243:I243" si="93">G244</f>
        <v>1254</v>
      </c>
      <c r="H243" s="12">
        <f t="shared" si="93"/>
        <v>5.9</v>
      </c>
      <c r="I243" s="12">
        <f t="shared" si="93"/>
        <v>1259.9000000000001</v>
      </c>
    </row>
    <row r="244" spans="1:9" ht="33.75">
      <c r="A244" s="22"/>
      <c r="B244" s="36" t="s">
        <v>318</v>
      </c>
      <c r="C244" s="14" t="s">
        <v>19</v>
      </c>
      <c r="D244" s="14" t="s">
        <v>44</v>
      </c>
      <c r="E244" s="14" t="s">
        <v>316</v>
      </c>
      <c r="F244" s="14"/>
      <c r="G244" s="12">
        <f t="shared" ref="G244:I244" si="94">SUM(G245:G246)</f>
        <v>1254</v>
      </c>
      <c r="H244" s="12">
        <f t="shared" si="94"/>
        <v>5.9</v>
      </c>
      <c r="I244" s="12">
        <f t="shared" si="94"/>
        <v>1259.9000000000001</v>
      </c>
    </row>
    <row r="245" spans="1:9" ht="22.5">
      <c r="A245" s="22"/>
      <c r="B245" s="13" t="s">
        <v>21</v>
      </c>
      <c r="C245" s="14" t="s">
        <v>19</v>
      </c>
      <c r="D245" s="14" t="s">
        <v>44</v>
      </c>
      <c r="E245" s="14" t="s">
        <v>316</v>
      </c>
      <c r="F245" s="14" t="s">
        <v>27</v>
      </c>
      <c r="G245" s="12">
        <v>248</v>
      </c>
      <c r="H245" s="12">
        <v>5.9</v>
      </c>
      <c r="I245" s="12">
        <f>G245+H245</f>
        <v>253.9</v>
      </c>
    </row>
    <row r="246" spans="1:9" ht="22.5">
      <c r="A246" s="24"/>
      <c r="B246" s="13" t="s">
        <v>91</v>
      </c>
      <c r="C246" s="14" t="s">
        <v>19</v>
      </c>
      <c r="D246" s="14" t="s">
        <v>44</v>
      </c>
      <c r="E246" s="14" t="s">
        <v>316</v>
      </c>
      <c r="F246" s="14" t="s">
        <v>22</v>
      </c>
      <c r="G246" s="12">
        <v>1006</v>
      </c>
      <c r="H246" s="12"/>
      <c r="I246" s="12">
        <f>G246+H246</f>
        <v>1006</v>
      </c>
    </row>
    <row r="247" spans="1:9">
      <c r="A247" s="22">
        <v>5</v>
      </c>
      <c r="B247" s="9" t="s">
        <v>45</v>
      </c>
      <c r="C247" s="23" t="s">
        <v>46</v>
      </c>
      <c r="D247" s="23"/>
      <c r="E247" s="23"/>
      <c r="F247" s="37"/>
      <c r="G247" s="42">
        <f>G248+G259+G298+G313</f>
        <v>248256.19999999998</v>
      </c>
      <c r="H247" s="42">
        <f>H248+H259+H298+H313</f>
        <v>-43355</v>
      </c>
      <c r="I247" s="42">
        <f>I248+I259+I298+I313</f>
        <v>204901.2</v>
      </c>
    </row>
    <row r="248" spans="1:9">
      <c r="A248" s="22" t="s">
        <v>47</v>
      </c>
      <c r="B248" s="9" t="s">
        <v>319</v>
      </c>
      <c r="C248" s="32" t="s">
        <v>46</v>
      </c>
      <c r="D248" s="32" t="s">
        <v>8</v>
      </c>
      <c r="E248" s="32"/>
      <c r="F248" s="32"/>
      <c r="G248" s="28">
        <f>G253+G249</f>
        <v>4095.1</v>
      </c>
      <c r="H248" s="28">
        <f t="shared" ref="H248:I248" si="95">H253+H249</f>
        <v>633.30000000000007</v>
      </c>
      <c r="I248" s="28">
        <f t="shared" si="95"/>
        <v>4728.3999999999996</v>
      </c>
    </row>
    <row r="249" spans="1:9" ht="33.75">
      <c r="A249" s="22"/>
      <c r="B249" s="13" t="s">
        <v>359</v>
      </c>
      <c r="C249" s="14" t="s">
        <v>46</v>
      </c>
      <c r="D249" s="14" t="s">
        <v>8</v>
      </c>
      <c r="E249" s="14" t="s">
        <v>163</v>
      </c>
      <c r="F249" s="14"/>
      <c r="G249" s="12">
        <f>G250</f>
        <v>3726.1</v>
      </c>
      <c r="H249" s="12">
        <f t="shared" ref="H249:I251" si="96">H250</f>
        <v>609.6</v>
      </c>
      <c r="I249" s="12">
        <f t="shared" si="96"/>
        <v>4335.7</v>
      </c>
    </row>
    <row r="250" spans="1:9">
      <c r="A250" s="22"/>
      <c r="B250" s="35" t="s">
        <v>464</v>
      </c>
      <c r="C250" s="14" t="s">
        <v>46</v>
      </c>
      <c r="D250" s="14" t="s">
        <v>8</v>
      </c>
      <c r="E250" s="14" t="s">
        <v>466</v>
      </c>
      <c r="F250" s="14"/>
      <c r="G250" s="12">
        <f>G251</f>
        <v>3726.1</v>
      </c>
      <c r="H250" s="12">
        <f t="shared" si="96"/>
        <v>609.6</v>
      </c>
      <c r="I250" s="12">
        <f t="shared" si="96"/>
        <v>4335.7</v>
      </c>
    </row>
    <row r="251" spans="1:9">
      <c r="A251" s="22"/>
      <c r="B251" s="35" t="s">
        <v>465</v>
      </c>
      <c r="C251" s="14" t="s">
        <v>46</v>
      </c>
      <c r="D251" s="14" t="s">
        <v>8</v>
      </c>
      <c r="E251" s="14" t="s">
        <v>467</v>
      </c>
      <c r="F251" s="14"/>
      <c r="G251" s="12">
        <f>G252</f>
        <v>3726.1</v>
      </c>
      <c r="H251" s="12">
        <f t="shared" si="96"/>
        <v>609.6</v>
      </c>
      <c r="I251" s="12">
        <f t="shared" si="96"/>
        <v>4335.7</v>
      </c>
    </row>
    <row r="252" spans="1:9" ht="22.5">
      <c r="A252" s="22"/>
      <c r="B252" s="13" t="s">
        <v>381</v>
      </c>
      <c r="C252" s="14" t="s">
        <v>46</v>
      </c>
      <c r="D252" s="14" t="s">
        <v>8</v>
      </c>
      <c r="E252" s="14" t="s">
        <v>467</v>
      </c>
      <c r="F252" s="14" t="s">
        <v>49</v>
      </c>
      <c r="G252" s="12">
        <v>3726.1</v>
      </c>
      <c r="H252" s="12">
        <v>609.6</v>
      </c>
      <c r="I252" s="12">
        <f>G252+H252</f>
        <v>4335.7</v>
      </c>
    </row>
    <row r="253" spans="1:9" ht="22.5">
      <c r="A253" s="24"/>
      <c r="B253" s="36" t="s">
        <v>161</v>
      </c>
      <c r="C253" s="14" t="s">
        <v>46</v>
      </c>
      <c r="D253" s="14" t="s">
        <v>8</v>
      </c>
      <c r="E253" s="14" t="s">
        <v>162</v>
      </c>
      <c r="F253" s="14"/>
      <c r="G253" s="12">
        <f t="shared" ref="G253:I254" si="97">G254</f>
        <v>369</v>
      </c>
      <c r="H253" s="12">
        <f t="shared" si="97"/>
        <v>23.7</v>
      </c>
      <c r="I253" s="12">
        <f t="shared" si="97"/>
        <v>392.7</v>
      </c>
    </row>
    <row r="254" spans="1:9" ht="22.5">
      <c r="A254" s="24"/>
      <c r="B254" s="36" t="s">
        <v>317</v>
      </c>
      <c r="C254" s="14" t="s">
        <v>46</v>
      </c>
      <c r="D254" s="14" t="s">
        <v>8</v>
      </c>
      <c r="E254" s="14" t="s">
        <v>315</v>
      </c>
      <c r="F254" s="14"/>
      <c r="G254" s="12">
        <f t="shared" si="97"/>
        <v>369</v>
      </c>
      <c r="H254" s="12">
        <f t="shared" si="97"/>
        <v>23.7</v>
      </c>
      <c r="I254" s="12">
        <f t="shared" si="97"/>
        <v>392.7</v>
      </c>
    </row>
    <row r="255" spans="1:9" ht="33.75">
      <c r="A255" s="24"/>
      <c r="B255" s="36" t="s">
        <v>318</v>
      </c>
      <c r="C255" s="14" t="s">
        <v>46</v>
      </c>
      <c r="D255" s="14" t="s">
        <v>8</v>
      </c>
      <c r="E255" s="14" t="s">
        <v>316</v>
      </c>
      <c r="F255" s="14"/>
      <c r="G255" s="12">
        <f>SUM(G256:G258)</f>
        <v>369</v>
      </c>
      <c r="H255" s="12">
        <f>SUM(H256:H258)</f>
        <v>23.7</v>
      </c>
      <c r="I255" s="12">
        <f>SUM(I256:I258)</f>
        <v>392.7</v>
      </c>
    </row>
    <row r="256" spans="1:9" ht="22.5">
      <c r="A256" s="24"/>
      <c r="B256" s="41" t="s">
        <v>414</v>
      </c>
      <c r="C256" s="14" t="s">
        <v>46</v>
      </c>
      <c r="D256" s="14" t="s">
        <v>8</v>
      </c>
      <c r="E256" s="14" t="s">
        <v>316</v>
      </c>
      <c r="F256" s="14" t="s">
        <v>415</v>
      </c>
      <c r="G256" s="12">
        <v>275.5</v>
      </c>
      <c r="H256" s="12">
        <v>23.7</v>
      </c>
      <c r="I256" s="12">
        <f>G256+H256</f>
        <v>299.2</v>
      </c>
    </row>
    <row r="257" spans="1:9" ht="22.5">
      <c r="A257" s="24"/>
      <c r="B257" s="13" t="s">
        <v>91</v>
      </c>
      <c r="C257" s="14" t="s">
        <v>46</v>
      </c>
      <c r="D257" s="14" t="s">
        <v>8</v>
      </c>
      <c r="E257" s="14" t="s">
        <v>316</v>
      </c>
      <c r="F257" s="14" t="s">
        <v>22</v>
      </c>
      <c r="G257" s="21">
        <v>46.5</v>
      </c>
      <c r="H257" s="21"/>
      <c r="I257" s="12">
        <f>G257+H257</f>
        <v>46.5</v>
      </c>
    </row>
    <row r="258" spans="1:9">
      <c r="A258" s="24"/>
      <c r="B258" s="13" t="s">
        <v>262</v>
      </c>
      <c r="C258" s="14" t="s">
        <v>46</v>
      </c>
      <c r="D258" s="14" t="s">
        <v>8</v>
      </c>
      <c r="E258" s="14" t="s">
        <v>316</v>
      </c>
      <c r="F258" s="14" t="s">
        <v>263</v>
      </c>
      <c r="G258" s="21">
        <v>47</v>
      </c>
      <c r="H258" s="21"/>
      <c r="I258" s="12">
        <f>G258+H258</f>
        <v>47</v>
      </c>
    </row>
    <row r="259" spans="1:9">
      <c r="A259" s="22" t="s">
        <v>50</v>
      </c>
      <c r="B259" s="9" t="s">
        <v>48</v>
      </c>
      <c r="C259" s="32" t="s">
        <v>46</v>
      </c>
      <c r="D259" s="32" t="s">
        <v>11</v>
      </c>
      <c r="E259" s="32"/>
      <c r="F259" s="32"/>
      <c r="G259" s="28">
        <f>G260+G294</f>
        <v>226284.49999999997</v>
      </c>
      <c r="H259" s="28">
        <f>H260+H294</f>
        <v>-50274.200000000004</v>
      </c>
      <c r="I259" s="28">
        <f>I260+I294</f>
        <v>176010.30000000002</v>
      </c>
    </row>
    <row r="260" spans="1:9" ht="22.5">
      <c r="A260" s="24"/>
      <c r="B260" s="43" t="s">
        <v>164</v>
      </c>
      <c r="C260" s="14" t="s">
        <v>46</v>
      </c>
      <c r="D260" s="14" t="s">
        <v>11</v>
      </c>
      <c r="E260" s="14" t="s">
        <v>163</v>
      </c>
      <c r="F260" s="14"/>
      <c r="G260" s="12">
        <f>G261</f>
        <v>223307.69999999998</v>
      </c>
      <c r="H260" s="12">
        <f t="shared" ref="H260:I260" si="98">H261</f>
        <v>-50274.200000000004</v>
      </c>
      <c r="I260" s="12">
        <f t="shared" si="98"/>
        <v>173033.50000000003</v>
      </c>
    </row>
    <row r="261" spans="1:9">
      <c r="A261" s="24"/>
      <c r="B261" s="13" t="s">
        <v>165</v>
      </c>
      <c r="C261" s="14" t="s">
        <v>46</v>
      </c>
      <c r="D261" s="14" t="s">
        <v>11</v>
      </c>
      <c r="E261" s="14" t="s">
        <v>166</v>
      </c>
      <c r="F261" s="14"/>
      <c r="G261" s="12">
        <f>G271+G282+G292+G284+G286+G288+G262+G264+G266+G276+G278+G280</f>
        <v>223307.69999999998</v>
      </c>
      <c r="H261" s="12">
        <f t="shared" ref="H261:I261" si="99">H271+H282+H292+H284+H286+H288+H262+H264+H266+H276+H278+H280</f>
        <v>-50274.200000000004</v>
      </c>
      <c r="I261" s="12">
        <f t="shared" si="99"/>
        <v>173033.50000000003</v>
      </c>
    </row>
    <row r="262" spans="1:9" ht="22.5">
      <c r="A262" s="24"/>
      <c r="B262" s="19" t="s">
        <v>416</v>
      </c>
      <c r="C262" s="14" t="s">
        <v>46</v>
      </c>
      <c r="D262" s="14" t="s">
        <v>11</v>
      </c>
      <c r="E262" s="14" t="s">
        <v>420</v>
      </c>
      <c r="F262" s="14"/>
      <c r="G262" s="18">
        <f>G263</f>
        <v>9486.7000000000007</v>
      </c>
      <c r="H262" s="12">
        <f t="shared" ref="H262:I262" si="100">H263</f>
        <v>2090.5</v>
      </c>
      <c r="I262" s="12">
        <f t="shared" si="100"/>
        <v>11577.2</v>
      </c>
    </row>
    <row r="263" spans="1:9" ht="22.5">
      <c r="A263" s="24"/>
      <c r="B263" s="10" t="s">
        <v>381</v>
      </c>
      <c r="C263" s="14" t="s">
        <v>46</v>
      </c>
      <c r="D263" s="14" t="s">
        <v>11</v>
      </c>
      <c r="E263" s="14" t="s">
        <v>420</v>
      </c>
      <c r="F263" s="14" t="s">
        <v>49</v>
      </c>
      <c r="G263" s="12">
        <v>9486.7000000000007</v>
      </c>
      <c r="H263" s="12">
        <v>2090.5</v>
      </c>
      <c r="I263" s="12">
        <f>G263+H263</f>
        <v>11577.2</v>
      </c>
    </row>
    <row r="264" spans="1:9" ht="22.5">
      <c r="A264" s="24"/>
      <c r="B264" s="35" t="s">
        <v>441</v>
      </c>
      <c r="C264" s="14" t="s">
        <v>46</v>
      </c>
      <c r="D264" s="14" t="s">
        <v>11</v>
      </c>
      <c r="E264" s="14" t="s">
        <v>442</v>
      </c>
      <c r="F264" s="17"/>
      <c r="G264" s="12">
        <f>SUM(G265)</f>
        <v>60302.8</v>
      </c>
      <c r="H264" s="12">
        <f>SUM(H265)</f>
        <v>-60302.8</v>
      </c>
      <c r="I264" s="12">
        <f>SUM(I265)</f>
        <v>0</v>
      </c>
    </row>
    <row r="265" spans="1:9" ht="22.5">
      <c r="A265" s="24"/>
      <c r="B265" s="10" t="s">
        <v>423</v>
      </c>
      <c r="C265" s="14" t="s">
        <v>46</v>
      </c>
      <c r="D265" s="14" t="s">
        <v>11</v>
      </c>
      <c r="E265" s="14" t="s">
        <v>442</v>
      </c>
      <c r="F265" s="14" t="s">
        <v>49</v>
      </c>
      <c r="G265" s="12">
        <v>60302.8</v>
      </c>
      <c r="H265" s="12">
        <v>-60302.8</v>
      </c>
      <c r="I265" s="12">
        <f>G265+H265</f>
        <v>0</v>
      </c>
    </row>
    <row r="266" spans="1:9" ht="45.75" customHeight="1">
      <c r="A266" s="24"/>
      <c r="B266" s="44" t="s">
        <v>417</v>
      </c>
      <c r="C266" s="14" t="s">
        <v>46</v>
      </c>
      <c r="D266" s="14" t="s">
        <v>11</v>
      </c>
      <c r="E266" s="14" t="s">
        <v>421</v>
      </c>
      <c r="F266" s="14"/>
      <c r="G266" s="12">
        <f>SUM(G267:G270)</f>
        <v>3877.6</v>
      </c>
      <c r="H266" s="12">
        <f t="shared" ref="H266:I266" si="101">SUM(H267:H270)</f>
        <v>4591.8</v>
      </c>
      <c r="I266" s="12">
        <f t="shared" si="101"/>
        <v>8469.4000000000015</v>
      </c>
    </row>
    <row r="267" spans="1:9" ht="24" customHeight="1">
      <c r="A267" s="24"/>
      <c r="B267" s="60" t="s">
        <v>521</v>
      </c>
      <c r="C267" s="14" t="s">
        <v>46</v>
      </c>
      <c r="D267" s="14" t="s">
        <v>11</v>
      </c>
      <c r="E267" s="14" t="s">
        <v>421</v>
      </c>
      <c r="F267" s="14" t="s">
        <v>49</v>
      </c>
      <c r="G267" s="12"/>
      <c r="H267" s="12">
        <v>91.8</v>
      </c>
      <c r="I267" s="12">
        <f>SUM(G267:H267)</f>
        <v>91.8</v>
      </c>
    </row>
    <row r="268" spans="1:9" ht="24" customHeight="1">
      <c r="A268" s="24"/>
      <c r="B268" s="60" t="s">
        <v>422</v>
      </c>
      <c r="C268" s="14" t="s">
        <v>46</v>
      </c>
      <c r="D268" s="14" t="s">
        <v>11</v>
      </c>
      <c r="E268" s="14" t="s">
        <v>421</v>
      </c>
      <c r="F268" s="14" t="s">
        <v>49</v>
      </c>
      <c r="G268" s="12"/>
      <c r="H268" s="12">
        <v>4500</v>
      </c>
      <c r="I268" s="12">
        <f t="shared" ref="I268" si="102">SUM(G268:H268)</f>
        <v>4500</v>
      </c>
    </row>
    <row r="269" spans="1:9" ht="38.25" customHeight="1">
      <c r="A269" s="24"/>
      <c r="B269" s="13" t="s">
        <v>418</v>
      </c>
      <c r="C269" s="14" t="s">
        <v>46</v>
      </c>
      <c r="D269" s="14" t="s">
        <v>11</v>
      </c>
      <c r="E269" s="14" t="s">
        <v>421</v>
      </c>
      <c r="F269" s="14" t="s">
        <v>312</v>
      </c>
      <c r="G269" s="12">
        <v>77.599999999999994</v>
      </c>
      <c r="H269" s="12"/>
      <c r="I269" s="12">
        <f>SUM(G269:H269)</f>
        <v>77.599999999999994</v>
      </c>
    </row>
    <row r="270" spans="1:9" ht="35.25" customHeight="1">
      <c r="A270" s="24"/>
      <c r="B270" s="13" t="s">
        <v>419</v>
      </c>
      <c r="C270" s="14" t="s">
        <v>46</v>
      </c>
      <c r="D270" s="14" t="s">
        <v>11</v>
      </c>
      <c r="E270" s="14" t="s">
        <v>421</v>
      </c>
      <c r="F270" s="14" t="s">
        <v>312</v>
      </c>
      <c r="G270" s="12">
        <v>3800</v>
      </c>
      <c r="H270" s="12"/>
      <c r="I270" s="12">
        <f>SUM(G270:H270)</f>
        <v>3800</v>
      </c>
    </row>
    <row r="271" spans="1:9">
      <c r="A271" s="24"/>
      <c r="B271" s="13" t="s">
        <v>245</v>
      </c>
      <c r="C271" s="14" t="s">
        <v>46</v>
      </c>
      <c r="D271" s="14" t="s">
        <v>11</v>
      </c>
      <c r="E271" s="14" t="s">
        <v>113</v>
      </c>
      <c r="F271" s="17"/>
      <c r="G271" s="12">
        <f>G272+G273+G274+G275</f>
        <v>23724.2</v>
      </c>
      <c r="H271" s="12">
        <f t="shared" ref="H271:I271" si="103">H272+H273+H274+H275</f>
        <v>1771.6999999999998</v>
      </c>
      <c r="I271" s="12">
        <f t="shared" si="103"/>
        <v>25495.9</v>
      </c>
    </row>
    <row r="272" spans="1:9" ht="22.5">
      <c r="A272" s="24"/>
      <c r="B272" s="13" t="s">
        <v>91</v>
      </c>
      <c r="C272" s="14" t="s">
        <v>46</v>
      </c>
      <c r="D272" s="14" t="s">
        <v>11</v>
      </c>
      <c r="E272" s="14" t="s">
        <v>113</v>
      </c>
      <c r="F272" s="14" t="s">
        <v>22</v>
      </c>
      <c r="G272" s="12">
        <v>5716.2</v>
      </c>
      <c r="H272" s="12">
        <v>3077.8</v>
      </c>
      <c r="I272" s="12">
        <f>G272+H272</f>
        <v>8794</v>
      </c>
    </row>
    <row r="273" spans="1:9">
      <c r="A273" s="24"/>
      <c r="B273" s="13" t="s">
        <v>262</v>
      </c>
      <c r="C273" s="14" t="s">
        <v>46</v>
      </c>
      <c r="D273" s="14" t="s">
        <v>11</v>
      </c>
      <c r="E273" s="14" t="s">
        <v>113</v>
      </c>
      <c r="F273" s="17" t="s">
        <v>263</v>
      </c>
      <c r="G273" s="12">
        <v>650</v>
      </c>
      <c r="H273" s="12">
        <v>170.1</v>
      </c>
      <c r="I273" s="12">
        <f>G273+H273</f>
        <v>820.1</v>
      </c>
    </row>
    <row r="274" spans="1:9" ht="22.5">
      <c r="A274" s="24"/>
      <c r="B274" s="13" t="s">
        <v>381</v>
      </c>
      <c r="C274" s="14" t="s">
        <v>46</v>
      </c>
      <c r="D274" s="14" t="s">
        <v>11</v>
      </c>
      <c r="E274" s="14" t="s">
        <v>113</v>
      </c>
      <c r="F274" s="14" t="s">
        <v>49</v>
      </c>
      <c r="G274" s="12">
        <v>16758</v>
      </c>
      <c r="H274" s="12">
        <v>-876.2</v>
      </c>
      <c r="I274" s="12">
        <f>G274+H274</f>
        <v>15881.8</v>
      </c>
    </row>
    <row r="275" spans="1:9">
      <c r="A275" s="24"/>
      <c r="B275" s="10" t="s">
        <v>201</v>
      </c>
      <c r="C275" s="14" t="s">
        <v>46</v>
      </c>
      <c r="D275" s="14" t="s">
        <v>11</v>
      </c>
      <c r="E275" s="14" t="s">
        <v>113</v>
      </c>
      <c r="F275" s="14" t="s">
        <v>202</v>
      </c>
      <c r="G275" s="12">
        <v>600</v>
      </c>
      <c r="H275" s="12">
        <v>-600</v>
      </c>
      <c r="I275" s="12">
        <f>G275+H275</f>
        <v>0</v>
      </c>
    </row>
    <row r="276" spans="1:9" ht="22.5">
      <c r="A276" s="24"/>
      <c r="B276" s="60" t="s">
        <v>495</v>
      </c>
      <c r="C276" s="11" t="s">
        <v>46</v>
      </c>
      <c r="D276" s="11" t="s">
        <v>11</v>
      </c>
      <c r="E276" s="11" t="s">
        <v>496</v>
      </c>
      <c r="F276" s="14"/>
      <c r="G276" s="12">
        <f>G277</f>
        <v>0</v>
      </c>
      <c r="H276" s="12">
        <f t="shared" ref="H276:I276" si="104">H277</f>
        <v>1878</v>
      </c>
      <c r="I276" s="12">
        <f t="shared" si="104"/>
        <v>1878</v>
      </c>
    </row>
    <row r="277" spans="1:9">
      <c r="A277" s="24"/>
      <c r="B277" s="60" t="s">
        <v>201</v>
      </c>
      <c r="C277" s="11" t="s">
        <v>46</v>
      </c>
      <c r="D277" s="11" t="s">
        <v>11</v>
      </c>
      <c r="E277" s="11" t="s">
        <v>496</v>
      </c>
      <c r="F277" s="14" t="s">
        <v>202</v>
      </c>
      <c r="G277" s="12"/>
      <c r="H277" s="12">
        <v>1878</v>
      </c>
      <c r="I277" s="12">
        <f>SUM(G277:H277)</f>
        <v>1878</v>
      </c>
    </row>
    <row r="278" spans="1:9" ht="45">
      <c r="A278" s="24"/>
      <c r="B278" s="61" t="s">
        <v>497</v>
      </c>
      <c r="C278" s="62" t="s">
        <v>46</v>
      </c>
      <c r="D278" s="62" t="s">
        <v>11</v>
      </c>
      <c r="E278" s="62" t="s">
        <v>499</v>
      </c>
      <c r="F278" s="14"/>
      <c r="G278" s="12">
        <f>G279</f>
        <v>0</v>
      </c>
      <c r="H278" s="12">
        <f t="shared" ref="H278:I278" si="105">H279</f>
        <v>1934.2</v>
      </c>
      <c r="I278" s="12">
        <f t="shared" si="105"/>
        <v>1934.2</v>
      </c>
    </row>
    <row r="279" spans="1:9" ht="22.5">
      <c r="A279" s="24"/>
      <c r="B279" s="61" t="s">
        <v>498</v>
      </c>
      <c r="C279" s="62" t="s">
        <v>46</v>
      </c>
      <c r="D279" s="62" t="s">
        <v>11</v>
      </c>
      <c r="E279" s="62" t="s">
        <v>499</v>
      </c>
      <c r="F279" s="14" t="s">
        <v>49</v>
      </c>
      <c r="G279" s="12"/>
      <c r="H279" s="12">
        <v>1934.2</v>
      </c>
      <c r="I279" s="12">
        <f>SUM(G279:H279)</f>
        <v>1934.2</v>
      </c>
    </row>
    <row r="280" spans="1:9" ht="35.25" customHeight="1">
      <c r="A280" s="24"/>
      <c r="B280" s="61" t="s">
        <v>500</v>
      </c>
      <c r="C280" s="11" t="s">
        <v>46</v>
      </c>
      <c r="D280" s="11" t="s">
        <v>11</v>
      </c>
      <c r="E280" s="11" t="s">
        <v>501</v>
      </c>
      <c r="F280" s="14"/>
      <c r="G280" s="12">
        <f>G281</f>
        <v>0</v>
      </c>
      <c r="H280" s="12">
        <f t="shared" ref="H280:I280" si="106">H281</f>
        <v>2306.6999999999998</v>
      </c>
      <c r="I280" s="12">
        <f t="shared" si="106"/>
        <v>2306.6999999999998</v>
      </c>
    </row>
    <row r="281" spans="1:9" ht="22.5">
      <c r="A281" s="24"/>
      <c r="B281" s="60" t="s">
        <v>381</v>
      </c>
      <c r="C281" s="11" t="s">
        <v>46</v>
      </c>
      <c r="D281" s="11" t="s">
        <v>11</v>
      </c>
      <c r="E281" s="11" t="s">
        <v>501</v>
      </c>
      <c r="F281" s="14" t="s">
        <v>49</v>
      </c>
      <c r="G281" s="12"/>
      <c r="H281" s="12">
        <v>2306.6999999999998</v>
      </c>
      <c r="I281" s="12">
        <f>SUM(G281:H281)</f>
        <v>2306.6999999999998</v>
      </c>
    </row>
    <row r="282" spans="1:9" ht="67.5">
      <c r="A282" s="24"/>
      <c r="B282" s="35" t="s">
        <v>382</v>
      </c>
      <c r="C282" s="14" t="s">
        <v>46</v>
      </c>
      <c r="D282" s="14" t="s">
        <v>11</v>
      </c>
      <c r="E282" s="14" t="s">
        <v>383</v>
      </c>
      <c r="F282" s="17"/>
      <c r="G282" s="12">
        <f t="shared" ref="G282:I282" si="107">SUM(G283:G283)</f>
        <v>2249.6</v>
      </c>
      <c r="H282" s="12">
        <f t="shared" si="107"/>
        <v>0</v>
      </c>
      <c r="I282" s="12">
        <f t="shared" si="107"/>
        <v>2249.6</v>
      </c>
    </row>
    <row r="283" spans="1:9" ht="33.75">
      <c r="A283" s="24"/>
      <c r="B283" s="35" t="s">
        <v>179</v>
      </c>
      <c r="C283" s="14" t="s">
        <v>46</v>
      </c>
      <c r="D283" s="14" t="s">
        <v>11</v>
      </c>
      <c r="E283" s="14" t="s">
        <v>383</v>
      </c>
      <c r="F283" s="17" t="s">
        <v>182</v>
      </c>
      <c r="G283" s="12">
        <v>2249.6</v>
      </c>
      <c r="H283" s="12"/>
      <c r="I283" s="63">
        <f>G283+H283</f>
        <v>2249.6</v>
      </c>
    </row>
    <row r="284" spans="1:9" ht="45">
      <c r="A284" s="24"/>
      <c r="B284" s="35" t="s">
        <v>443</v>
      </c>
      <c r="C284" s="14" t="s">
        <v>46</v>
      </c>
      <c r="D284" s="14" t="s">
        <v>11</v>
      </c>
      <c r="E284" s="14" t="s">
        <v>444</v>
      </c>
      <c r="F284" s="17"/>
      <c r="G284" s="12">
        <f>SUM(G285)</f>
        <v>1410.4</v>
      </c>
      <c r="H284" s="12">
        <f>SUM(H285)</f>
        <v>0</v>
      </c>
      <c r="I284" s="12">
        <f>SUM(I285)</f>
        <v>1410.4</v>
      </c>
    </row>
    <row r="285" spans="1:9" ht="33.75">
      <c r="A285" s="24"/>
      <c r="B285" s="35" t="s">
        <v>179</v>
      </c>
      <c r="C285" s="14" t="s">
        <v>46</v>
      </c>
      <c r="D285" s="14" t="s">
        <v>11</v>
      </c>
      <c r="E285" s="14" t="s">
        <v>444</v>
      </c>
      <c r="F285" s="17" t="s">
        <v>182</v>
      </c>
      <c r="G285" s="12">
        <v>1410.4</v>
      </c>
      <c r="H285" s="12"/>
      <c r="I285" s="12">
        <f>G285+H285</f>
        <v>1410.4</v>
      </c>
    </row>
    <row r="286" spans="1:9" ht="22.5">
      <c r="A286" s="24"/>
      <c r="B286" s="35" t="s">
        <v>441</v>
      </c>
      <c r="C286" s="14" t="s">
        <v>46</v>
      </c>
      <c r="D286" s="14" t="s">
        <v>11</v>
      </c>
      <c r="E286" s="14" t="s">
        <v>446</v>
      </c>
      <c r="F286" s="17"/>
      <c r="G286" s="12">
        <f>SUM(G287:G287)</f>
        <v>29596.2</v>
      </c>
      <c r="H286" s="12">
        <f>SUM(H287:H287)</f>
        <v>-303.3</v>
      </c>
      <c r="I286" s="12">
        <f>SUM(I287:I287)</f>
        <v>29292.9</v>
      </c>
    </row>
    <row r="287" spans="1:9" ht="22.5">
      <c r="A287" s="24"/>
      <c r="B287" s="13" t="s">
        <v>445</v>
      </c>
      <c r="C287" s="14" t="s">
        <v>46</v>
      </c>
      <c r="D287" s="14" t="s">
        <v>11</v>
      </c>
      <c r="E287" s="14" t="s">
        <v>446</v>
      </c>
      <c r="F287" s="17" t="s">
        <v>22</v>
      </c>
      <c r="G287" s="12">
        <v>29596.2</v>
      </c>
      <c r="H287" s="12">
        <v>-303.3</v>
      </c>
      <c r="I287" s="12">
        <f>G287+H287</f>
        <v>29292.9</v>
      </c>
    </row>
    <row r="288" spans="1:9" ht="39" customHeight="1">
      <c r="A288" s="24"/>
      <c r="B288" s="10" t="s">
        <v>447</v>
      </c>
      <c r="C288" s="14" t="s">
        <v>46</v>
      </c>
      <c r="D288" s="14" t="s">
        <v>11</v>
      </c>
      <c r="E288" s="14" t="s">
        <v>448</v>
      </c>
      <c r="F288" s="17"/>
      <c r="G288" s="12">
        <f>SUM(G289:G291)</f>
        <v>89901.4</v>
      </c>
      <c r="H288" s="12">
        <f>SUM(H289:H291)</f>
        <v>-4241</v>
      </c>
      <c r="I288" s="12">
        <f>SUM(I289:I291)</f>
        <v>85660.4</v>
      </c>
    </row>
    <row r="289" spans="1:9" ht="22.5">
      <c r="A289" s="24"/>
      <c r="B289" s="10" t="s">
        <v>422</v>
      </c>
      <c r="C289" s="14" t="s">
        <v>46</v>
      </c>
      <c r="D289" s="14" t="s">
        <v>11</v>
      </c>
      <c r="E289" s="14" t="s">
        <v>448</v>
      </c>
      <c r="F289" s="17" t="s">
        <v>49</v>
      </c>
      <c r="G289" s="12">
        <v>856.6</v>
      </c>
      <c r="H289" s="12"/>
      <c r="I289" s="12">
        <f>G289+H289</f>
        <v>856.6</v>
      </c>
    </row>
    <row r="290" spans="1:9" ht="22.5">
      <c r="A290" s="22"/>
      <c r="B290" s="10" t="s">
        <v>423</v>
      </c>
      <c r="C290" s="14" t="s">
        <v>46</v>
      </c>
      <c r="D290" s="14" t="s">
        <v>11</v>
      </c>
      <c r="E290" s="14" t="s">
        <v>448</v>
      </c>
      <c r="F290" s="17" t="s">
        <v>49</v>
      </c>
      <c r="G290" s="12">
        <v>84803.9</v>
      </c>
      <c r="H290" s="12">
        <v>-0.1</v>
      </c>
      <c r="I290" s="12">
        <f>G290+H290</f>
        <v>84803.799999999988</v>
      </c>
    </row>
    <row r="291" spans="1:9" ht="22.5">
      <c r="A291" s="24"/>
      <c r="B291" s="10" t="s">
        <v>424</v>
      </c>
      <c r="C291" s="14" t="s">
        <v>46</v>
      </c>
      <c r="D291" s="14" t="s">
        <v>11</v>
      </c>
      <c r="E291" s="14" t="s">
        <v>448</v>
      </c>
      <c r="F291" s="17" t="s">
        <v>49</v>
      </c>
      <c r="G291" s="12">
        <v>4240.8999999999996</v>
      </c>
      <c r="H291" s="12">
        <v>-4240.8999999999996</v>
      </c>
      <c r="I291" s="12">
        <f>G291+H291</f>
        <v>0</v>
      </c>
    </row>
    <row r="292" spans="1:9" ht="22.5">
      <c r="A292" s="24"/>
      <c r="B292" s="13" t="s">
        <v>321</v>
      </c>
      <c r="C292" s="14" t="s">
        <v>46</v>
      </c>
      <c r="D292" s="14" t="s">
        <v>11</v>
      </c>
      <c r="E292" s="14" t="s">
        <v>323</v>
      </c>
      <c r="F292" s="17"/>
      <c r="G292" s="12">
        <f>SUM(G293:G293)</f>
        <v>2758.8</v>
      </c>
      <c r="H292" s="12">
        <f>SUM(H293:H293)</f>
        <v>0</v>
      </c>
      <c r="I292" s="12">
        <f>SUM(I293:I293)</f>
        <v>2758.8</v>
      </c>
    </row>
    <row r="293" spans="1:9" ht="22.5">
      <c r="A293" s="24"/>
      <c r="B293" s="13" t="s">
        <v>91</v>
      </c>
      <c r="C293" s="14" t="s">
        <v>46</v>
      </c>
      <c r="D293" s="14" t="s">
        <v>11</v>
      </c>
      <c r="E293" s="14" t="s">
        <v>323</v>
      </c>
      <c r="F293" s="17" t="s">
        <v>22</v>
      </c>
      <c r="G293" s="12">
        <v>2758.8</v>
      </c>
      <c r="H293" s="12"/>
      <c r="I293" s="12">
        <f>G293+H293</f>
        <v>2758.8</v>
      </c>
    </row>
    <row r="294" spans="1:9" ht="22.5">
      <c r="A294" s="24"/>
      <c r="B294" s="36" t="s">
        <v>161</v>
      </c>
      <c r="C294" s="14" t="s">
        <v>46</v>
      </c>
      <c r="D294" s="14" t="s">
        <v>11</v>
      </c>
      <c r="E294" s="14" t="s">
        <v>162</v>
      </c>
      <c r="F294" s="14"/>
      <c r="G294" s="12">
        <f t="shared" ref="G294:I295" si="108">G295</f>
        <v>2976.8</v>
      </c>
      <c r="H294" s="12">
        <f t="shared" si="108"/>
        <v>0</v>
      </c>
      <c r="I294" s="12">
        <f t="shared" si="108"/>
        <v>2976.8</v>
      </c>
    </row>
    <row r="295" spans="1:9" ht="22.5">
      <c r="A295" s="24"/>
      <c r="B295" s="36" t="s">
        <v>317</v>
      </c>
      <c r="C295" s="14" t="s">
        <v>46</v>
      </c>
      <c r="D295" s="14" t="s">
        <v>11</v>
      </c>
      <c r="E295" s="14" t="s">
        <v>315</v>
      </c>
      <c r="F295" s="14"/>
      <c r="G295" s="12">
        <f t="shared" si="108"/>
        <v>2976.8</v>
      </c>
      <c r="H295" s="12">
        <f t="shared" si="108"/>
        <v>0</v>
      </c>
      <c r="I295" s="12">
        <f t="shared" si="108"/>
        <v>2976.8</v>
      </c>
    </row>
    <row r="296" spans="1:9" ht="33.75">
      <c r="A296" s="24"/>
      <c r="B296" s="36" t="s">
        <v>318</v>
      </c>
      <c r="C296" s="14" t="s">
        <v>46</v>
      </c>
      <c r="D296" s="14" t="s">
        <v>11</v>
      </c>
      <c r="E296" s="14" t="s">
        <v>316</v>
      </c>
      <c r="F296" s="14"/>
      <c r="G296" s="12">
        <f>SUM(G297:G297)</f>
        <v>2976.8</v>
      </c>
      <c r="H296" s="12">
        <f>SUM(H297:H297)</f>
        <v>0</v>
      </c>
      <c r="I296" s="12">
        <f>SUM(I297:I297)</f>
        <v>2976.8</v>
      </c>
    </row>
    <row r="297" spans="1:9" ht="33.75">
      <c r="A297" s="24"/>
      <c r="B297" s="35" t="s">
        <v>179</v>
      </c>
      <c r="C297" s="14" t="s">
        <v>46</v>
      </c>
      <c r="D297" s="14" t="s">
        <v>11</v>
      </c>
      <c r="E297" s="14" t="s">
        <v>316</v>
      </c>
      <c r="F297" s="14" t="s">
        <v>182</v>
      </c>
      <c r="G297" s="12">
        <v>2976.8</v>
      </c>
      <c r="H297" s="12"/>
      <c r="I297" s="12">
        <f>G297+H297</f>
        <v>2976.8</v>
      </c>
    </row>
    <row r="298" spans="1:9">
      <c r="A298" s="22" t="s">
        <v>350</v>
      </c>
      <c r="B298" s="9" t="s">
        <v>320</v>
      </c>
      <c r="C298" s="32" t="s">
        <v>46</v>
      </c>
      <c r="D298" s="32" t="s">
        <v>17</v>
      </c>
      <c r="E298" s="32"/>
      <c r="F298" s="32"/>
      <c r="G298" s="28">
        <f>G299+G306</f>
        <v>2005</v>
      </c>
      <c r="H298" s="28">
        <f t="shared" ref="H298:I298" si="109">H299+H306</f>
        <v>3738.6</v>
      </c>
      <c r="I298" s="28">
        <f t="shared" si="109"/>
        <v>5743.6</v>
      </c>
    </row>
    <row r="299" spans="1:9" ht="22.5">
      <c r="A299" s="24"/>
      <c r="B299" s="13" t="s">
        <v>164</v>
      </c>
      <c r="C299" s="14" t="s">
        <v>46</v>
      </c>
      <c r="D299" s="14" t="s">
        <v>17</v>
      </c>
      <c r="E299" s="14" t="s">
        <v>163</v>
      </c>
      <c r="F299" s="17"/>
      <c r="G299" s="12">
        <f>G300+G303</f>
        <v>5</v>
      </c>
      <c r="H299" s="12">
        <f t="shared" ref="H299:I299" si="110">H300+H303</f>
        <v>3738.6</v>
      </c>
      <c r="I299" s="12">
        <f t="shared" si="110"/>
        <v>3743.6</v>
      </c>
    </row>
    <row r="300" spans="1:9" ht="22.5">
      <c r="A300" s="24"/>
      <c r="B300" s="13" t="s">
        <v>384</v>
      </c>
      <c r="C300" s="14" t="s">
        <v>46</v>
      </c>
      <c r="D300" s="14" t="s">
        <v>17</v>
      </c>
      <c r="E300" s="14" t="s">
        <v>386</v>
      </c>
      <c r="F300" s="17"/>
      <c r="G300" s="12">
        <f>SUM(G301)</f>
        <v>5</v>
      </c>
      <c r="H300" s="12">
        <f t="shared" ref="H300:I301" si="111">SUM(H301)</f>
        <v>0</v>
      </c>
      <c r="I300" s="12">
        <f t="shared" si="111"/>
        <v>5</v>
      </c>
    </row>
    <row r="301" spans="1:9" ht="22.5">
      <c r="A301" s="24"/>
      <c r="B301" s="13" t="s">
        <v>385</v>
      </c>
      <c r="C301" s="14" t="s">
        <v>46</v>
      </c>
      <c r="D301" s="14" t="s">
        <v>17</v>
      </c>
      <c r="E301" s="14" t="s">
        <v>387</v>
      </c>
      <c r="F301" s="17"/>
      <c r="G301" s="12">
        <f>SUM(G302)</f>
        <v>5</v>
      </c>
      <c r="H301" s="12">
        <f t="shared" si="111"/>
        <v>0</v>
      </c>
      <c r="I301" s="12">
        <f t="shared" si="111"/>
        <v>5</v>
      </c>
    </row>
    <row r="302" spans="1:9" ht="22.5">
      <c r="A302" s="24"/>
      <c r="B302" s="13" t="s">
        <v>91</v>
      </c>
      <c r="C302" s="14" t="s">
        <v>46</v>
      </c>
      <c r="D302" s="14" t="s">
        <v>17</v>
      </c>
      <c r="E302" s="14" t="s">
        <v>387</v>
      </c>
      <c r="F302" s="17" t="s">
        <v>22</v>
      </c>
      <c r="G302" s="12">
        <v>5</v>
      </c>
      <c r="H302" s="12"/>
      <c r="I302" s="12">
        <f>G302+H302</f>
        <v>5</v>
      </c>
    </row>
    <row r="303" spans="1:9">
      <c r="A303" s="24"/>
      <c r="B303" s="10" t="s">
        <v>165</v>
      </c>
      <c r="C303" s="14" t="s">
        <v>46</v>
      </c>
      <c r="D303" s="14" t="s">
        <v>17</v>
      </c>
      <c r="E303" s="14" t="s">
        <v>166</v>
      </c>
      <c r="F303" s="17"/>
      <c r="G303" s="12">
        <f>G304</f>
        <v>0</v>
      </c>
      <c r="H303" s="12">
        <f t="shared" ref="H303:I304" si="112">H304</f>
        <v>3738.6</v>
      </c>
      <c r="I303" s="12">
        <f t="shared" si="112"/>
        <v>3738.6</v>
      </c>
    </row>
    <row r="304" spans="1:9" ht="22.5">
      <c r="A304" s="24"/>
      <c r="B304" s="10" t="s">
        <v>321</v>
      </c>
      <c r="C304" s="14" t="s">
        <v>46</v>
      </c>
      <c r="D304" s="14" t="s">
        <v>17</v>
      </c>
      <c r="E304" s="14" t="s">
        <v>323</v>
      </c>
      <c r="F304" s="17"/>
      <c r="G304" s="12">
        <f>G305</f>
        <v>0</v>
      </c>
      <c r="H304" s="12">
        <f t="shared" si="112"/>
        <v>3738.6</v>
      </c>
      <c r="I304" s="12">
        <f t="shared" si="112"/>
        <v>3738.6</v>
      </c>
    </row>
    <row r="305" spans="1:9">
      <c r="A305" s="24"/>
      <c r="B305" s="10" t="s">
        <v>201</v>
      </c>
      <c r="C305" s="14" t="s">
        <v>46</v>
      </c>
      <c r="D305" s="14" t="s">
        <v>17</v>
      </c>
      <c r="E305" s="14" t="s">
        <v>523</v>
      </c>
      <c r="F305" s="17" t="s">
        <v>202</v>
      </c>
      <c r="G305" s="12"/>
      <c r="H305" s="12">
        <v>3738.6</v>
      </c>
      <c r="I305" s="12">
        <f>SUM(G305:H305)</f>
        <v>3738.6</v>
      </c>
    </row>
    <row r="306" spans="1:9" ht="22.5">
      <c r="A306" s="24"/>
      <c r="B306" s="10" t="s">
        <v>161</v>
      </c>
      <c r="C306" s="14" t="s">
        <v>46</v>
      </c>
      <c r="D306" s="14" t="s">
        <v>17</v>
      </c>
      <c r="E306" s="14" t="s">
        <v>162</v>
      </c>
      <c r="F306" s="17"/>
      <c r="G306" s="12">
        <f>G307</f>
        <v>2000</v>
      </c>
      <c r="H306" s="12">
        <f t="shared" ref="H306:I311" si="113">H307</f>
        <v>0</v>
      </c>
      <c r="I306" s="12">
        <f t="shared" si="113"/>
        <v>2000</v>
      </c>
    </row>
    <row r="307" spans="1:9">
      <c r="A307" s="24"/>
      <c r="B307" s="10" t="s">
        <v>200</v>
      </c>
      <c r="C307" s="14" t="s">
        <v>46</v>
      </c>
      <c r="D307" s="14" t="s">
        <v>17</v>
      </c>
      <c r="E307" s="14" t="s">
        <v>172</v>
      </c>
      <c r="F307" s="17"/>
      <c r="G307" s="12">
        <f>G308+G311</f>
        <v>2000</v>
      </c>
      <c r="H307" s="12">
        <f t="shared" si="113"/>
        <v>0</v>
      </c>
      <c r="I307" s="12">
        <f t="shared" si="113"/>
        <v>2000</v>
      </c>
    </row>
    <row r="308" spans="1:9" ht="33.75">
      <c r="A308" s="24"/>
      <c r="B308" s="10" t="s">
        <v>139</v>
      </c>
      <c r="C308" s="14" t="s">
        <v>46</v>
      </c>
      <c r="D308" s="14" t="s">
        <v>17</v>
      </c>
      <c r="E308" s="14" t="s">
        <v>140</v>
      </c>
      <c r="F308" s="14"/>
      <c r="G308" s="12">
        <f>G309+G311</f>
        <v>2000</v>
      </c>
      <c r="H308" s="12">
        <f t="shared" ref="H308:I308" si="114">H309+H311</f>
        <v>0</v>
      </c>
      <c r="I308" s="12">
        <f t="shared" si="114"/>
        <v>2000</v>
      </c>
    </row>
    <row r="309" spans="1:9" ht="22.5">
      <c r="A309" s="24"/>
      <c r="B309" s="65" t="s">
        <v>468</v>
      </c>
      <c r="C309" s="14" t="s">
        <v>46</v>
      </c>
      <c r="D309" s="14" t="s">
        <v>17</v>
      </c>
      <c r="E309" s="14" t="s">
        <v>469</v>
      </c>
      <c r="F309" s="14"/>
      <c r="G309" s="12">
        <f>G310</f>
        <v>2000</v>
      </c>
      <c r="H309" s="12">
        <f t="shared" si="113"/>
        <v>-2000</v>
      </c>
      <c r="I309" s="12">
        <f t="shared" si="113"/>
        <v>0</v>
      </c>
    </row>
    <row r="310" spans="1:9">
      <c r="A310" s="24"/>
      <c r="B310" s="65" t="s">
        <v>201</v>
      </c>
      <c r="C310" s="14" t="s">
        <v>46</v>
      </c>
      <c r="D310" s="14" t="s">
        <v>17</v>
      </c>
      <c r="E310" s="14" t="s">
        <v>469</v>
      </c>
      <c r="F310" s="14" t="s">
        <v>202</v>
      </c>
      <c r="G310" s="12">
        <v>2000</v>
      </c>
      <c r="H310" s="12">
        <v>-2000</v>
      </c>
      <c r="I310" s="12">
        <f>SUM(G310:H310)</f>
        <v>0</v>
      </c>
    </row>
    <row r="311" spans="1:9" ht="22.5">
      <c r="A311" s="24"/>
      <c r="B311" s="65" t="s">
        <v>468</v>
      </c>
      <c r="C311" s="14" t="s">
        <v>46</v>
      </c>
      <c r="D311" s="14" t="s">
        <v>17</v>
      </c>
      <c r="E311" s="14" t="s">
        <v>502</v>
      </c>
      <c r="F311" s="14"/>
      <c r="G311" s="12">
        <f>G312</f>
        <v>0</v>
      </c>
      <c r="H311" s="12">
        <f t="shared" si="113"/>
        <v>2000</v>
      </c>
      <c r="I311" s="12">
        <f t="shared" si="113"/>
        <v>2000</v>
      </c>
    </row>
    <row r="312" spans="1:9">
      <c r="A312" s="24"/>
      <c r="B312" s="65" t="s">
        <v>201</v>
      </c>
      <c r="C312" s="14" t="s">
        <v>46</v>
      </c>
      <c r="D312" s="14" t="s">
        <v>17</v>
      </c>
      <c r="E312" s="14" t="s">
        <v>502</v>
      </c>
      <c r="F312" s="14" t="s">
        <v>202</v>
      </c>
      <c r="G312" s="12"/>
      <c r="H312" s="12">
        <v>2000</v>
      </c>
      <c r="I312" s="12">
        <f>SUM(G312:H312)</f>
        <v>2000</v>
      </c>
    </row>
    <row r="313" spans="1:9">
      <c r="A313" s="22" t="s">
        <v>351</v>
      </c>
      <c r="B313" s="39" t="s">
        <v>180</v>
      </c>
      <c r="C313" s="32" t="s">
        <v>46</v>
      </c>
      <c r="D313" s="32" t="s">
        <v>46</v>
      </c>
      <c r="E313" s="32"/>
      <c r="F313" s="32"/>
      <c r="G313" s="28">
        <f t="shared" ref="G313:I314" si="115">G314</f>
        <v>15871.599999999999</v>
      </c>
      <c r="H313" s="28">
        <f t="shared" si="115"/>
        <v>2547.3000000000002</v>
      </c>
      <c r="I313" s="28">
        <f t="shared" si="115"/>
        <v>18418.900000000001</v>
      </c>
    </row>
    <row r="314" spans="1:9" ht="33.75">
      <c r="A314" s="24"/>
      <c r="B314" s="13" t="s">
        <v>264</v>
      </c>
      <c r="C314" s="14" t="s">
        <v>46</v>
      </c>
      <c r="D314" s="14" t="s">
        <v>46</v>
      </c>
      <c r="E314" s="14" t="s">
        <v>265</v>
      </c>
      <c r="F314" s="32"/>
      <c r="G314" s="12">
        <f t="shared" si="115"/>
        <v>15871.599999999999</v>
      </c>
      <c r="H314" s="12">
        <f t="shared" si="115"/>
        <v>2547.3000000000002</v>
      </c>
      <c r="I314" s="12">
        <f t="shared" si="115"/>
        <v>18418.900000000001</v>
      </c>
    </row>
    <row r="315" spans="1:9" ht="22.5">
      <c r="A315" s="24"/>
      <c r="B315" s="13" t="s">
        <v>164</v>
      </c>
      <c r="C315" s="14" t="s">
        <v>46</v>
      </c>
      <c r="D315" s="14" t="s">
        <v>46</v>
      </c>
      <c r="E315" s="14" t="s">
        <v>163</v>
      </c>
      <c r="F315" s="17"/>
      <c r="G315" s="12">
        <f>G316+G322</f>
        <v>15871.599999999999</v>
      </c>
      <c r="H315" s="12">
        <f t="shared" ref="H315:I315" si="116">H316+H322</f>
        <v>2547.3000000000002</v>
      </c>
      <c r="I315" s="12">
        <f t="shared" si="116"/>
        <v>18418.900000000001</v>
      </c>
    </row>
    <row r="316" spans="1:9" ht="24.75" customHeight="1">
      <c r="A316" s="24"/>
      <c r="B316" s="13" t="s">
        <v>181</v>
      </c>
      <c r="C316" s="14" t="s">
        <v>46</v>
      </c>
      <c r="D316" s="14" t="s">
        <v>46</v>
      </c>
      <c r="E316" s="14" t="s">
        <v>203</v>
      </c>
      <c r="F316" s="17"/>
      <c r="G316" s="12">
        <f>G317+G318+G319+G320+G321</f>
        <v>4355.2999999999993</v>
      </c>
      <c r="H316" s="12">
        <f t="shared" ref="H316:I316" si="117">H317+H318+H319+H320+H321</f>
        <v>1957.8</v>
      </c>
      <c r="I316" s="12">
        <f t="shared" si="117"/>
        <v>6313.1</v>
      </c>
    </row>
    <row r="317" spans="1:9" ht="22.5">
      <c r="A317" s="24"/>
      <c r="B317" s="13" t="s">
        <v>21</v>
      </c>
      <c r="C317" s="14" t="s">
        <v>46</v>
      </c>
      <c r="D317" s="14" t="s">
        <v>46</v>
      </c>
      <c r="E317" s="14" t="s">
        <v>203</v>
      </c>
      <c r="F317" s="17" t="s">
        <v>27</v>
      </c>
      <c r="G317" s="12">
        <v>512.4</v>
      </c>
      <c r="H317" s="12">
        <v>257.8</v>
      </c>
      <c r="I317" s="12">
        <f t="shared" ref="I317:I321" si="118">G317+H317</f>
        <v>770.2</v>
      </c>
    </row>
    <row r="318" spans="1:9" ht="22.5">
      <c r="A318" s="24"/>
      <c r="B318" s="13" t="s">
        <v>91</v>
      </c>
      <c r="C318" s="14" t="s">
        <v>46</v>
      </c>
      <c r="D318" s="14" t="s">
        <v>46</v>
      </c>
      <c r="E318" s="14" t="s">
        <v>203</v>
      </c>
      <c r="F318" s="17" t="s">
        <v>22</v>
      </c>
      <c r="G318" s="12">
        <v>3126.6</v>
      </c>
      <c r="H318" s="12"/>
      <c r="I318" s="12">
        <f t="shared" si="118"/>
        <v>3126.6</v>
      </c>
    </row>
    <row r="319" spans="1:9">
      <c r="A319" s="24"/>
      <c r="B319" s="19" t="s">
        <v>23</v>
      </c>
      <c r="C319" s="14" t="s">
        <v>46</v>
      </c>
      <c r="D319" s="14" t="s">
        <v>46</v>
      </c>
      <c r="E319" s="14" t="s">
        <v>203</v>
      </c>
      <c r="F319" s="14" t="s">
        <v>99</v>
      </c>
      <c r="G319" s="12">
        <v>698.9</v>
      </c>
      <c r="H319" s="12">
        <v>1600</v>
      </c>
      <c r="I319" s="12">
        <f t="shared" si="118"/>
        <v>2298.9</v>
      </c>
    </row>
    <row r="320" spans="1:9">
      <c r="A320" s="24"/>
      <c r="B320" s="13" t="s">
        <v>100</v>
      </c>
      <c r="C320" s="14" t="s">
        <v>46</v>
      </c>
      <c r="D320" s="14" t="s">
        <v>46</v>
      </c>
      <c r="E320" s="14" t="s">
        <v>203</v>
      </c>
      <c r="F320" s="14" t="s">
        <v>36</v>
      </c>
      <c r="G320" s="12">
        <v>17.399999999999999</v>
      </c>
      <c r="H320" s="12"/>
      <c r="I320" s="12">
        <f t="shared" si="118"/>
        <v>17.399999999999999</v>
      </c>
    </row>
    <row r="321" spans="1:9">
      <c r="A321" s="24"/>
      <c r="B321" s="13" t="s">
        <v>102</v>
      </c>
      <c r="C321" s="14" t="s">
        <v>46</v>
      </c>
      <c r="D321" s="14" t="s">
        <v>46</v>
      </c>
      <c r="E321" s="14" t="s">
        <v>203</v>
      </c>
      <c r="F321" s="14" t="s">
        <v>103</v>
      </c>
      <c r="G321" s="12"/>
      <c r="H321" s="12">
        <v>100</v>
      </c>
      <c r="I321" s="12">
        <f t="shared" si="118"/>
        <v>100</v>
      </c>
    </row>
    <row r="322" spans="1:9" ht="33.75">
      <c r="A322" s="24"/>
      <c r="B322" s="10" t="s">
        <v>204</v>
      </c>
      <c r="C322" s="14" t="s">
        <v>46</v>
      </c>
      <c r="D322" s="14" t="s">
        <v>46</v>
      </c>
      <c r="E322" s="14" t="s">
        <v>205</v>
      </c>
      <c r="F322" s="14"/>
      <c r="G322" s="12">
        <f>G323+G324</f>
        <v>11516.3</v>
      </c>
      <c r="H322" s="12">
        <f t="shared" ref="H322:I322" si="119">H323+H324</f>
        <v>589.5</v>
      </c>
      <c r="I322" s="12">
        <f t="shared" si="119"/>
        <v>12105.8</v>
      </c>
    </row>
    <row r="323" spans="1:9">
      <c r="A323" s="24"/>
      <c r="B323" s="19" t="s">
        <v>148</v>
      </c>
      <c r="C323" s="14" t="s">
        <v>46</v>
      </c>
      <c r="D323" s="14" t="s">
        <v>46</v>
      </c>
      <c r="E323" s="14" t="s">
        <v>205</v>
      </c>
      <c r="F323" s="14" t="s">
        <v>35</v>
      </c>
      <c r="G323" s="12">
        <v>8845.1</v>
      </c>
      <c r="H323" s="18">
        <v>452.8</v>
      </c>
      <c r="I323" s="12">
        <f>G323+H323</f>
        <v>9297.9</v>
      </c>
    </row>
    <row r="324" spans="1:9" ht="22.5">
      <c r="A324" s="24"/>
      <c r="B324" s="19" t="s">
        <v>149</v>
      </c>
      <c r="C324" s="14" t="s">
        <v>46</v>
      </c>
      <c r="D324" s="14" t="s">
        <v>46</v>
      </c>
      <c r="E324" s="14" t="s">
        <v>205</v>
      </c>
      <c r="F324" s="14" t="s">
        <v>107</v>
      </c>
      <c r="G324" s="12">
        <v>2671.2</v>
      </c>
      <c r="H324" s="18">
        <v>136.69999999999999</v>
      </c>
      <c r="I324" s="12">
        <f>G324+H324</f>
        <v>2807.8999999999996</v>
      </c>
    </row>
    <row r="325" spans="1:9">
      <c r="A325" s="22">
        <v>6</v>
      </c>
      <c r="B325" s="9" t="s">
        <v>51</v>
      </c>
      <c r="C325" s="23" t="s">
        <v>52</v>
      </c>
      <c r="D325" s="23" t="s">
        <v>53</v>
      </c>
      <c r="E325" s="23"/>
      <c r="F325" s="23"/>
      <c r="G325" s="33">
        <f>G326+G357+G402+G439+G445+G434</f>
        <v>602710.20000000007</v>
      </c>
      <c r="H325" s="33">
        <f t="shared" ref="H325:I325" si="120">H326+H357+H402+H439+H445+H434</f>
        <v>5201.1000000000004</v>
      </c>
      <c r="I325" s="33">
        <f t="shared" si="120"/>
        <v>607911.29999999993</v>
      </c>
    </row>
    <row r="326" spans="1:9">
      <c r="A326" s="22" t="s">
        <v>54</v>
      </c>
      <c r="B326" s="9" t="s">
        <v>55</v>
      </c>
      <c r="C326" s="32" t="s">
        <v>52</v>
      </c>
      <c r="D326" s="32" t="s">
        <v>8</v>
      </c>
      <c r="E326" s="32"/>
      <c r="F326" s="32"/>
      <c r="G326" s="28">
        <f>G331+G327</f>
        <v>161908.4</v>
      </c>
      <c r="H326" s="28">
        <f t="shared" ref="H326:I326" si="121">H331+H327</f>
        <v>1717.2</v>
      </c>
      <c r="I326" s="28">
        <f t="shared" si="121"/>
        <v>163625.60000000001</v>
      </c>
    </row>
    <row r="327" spans="1:9" ht="33.75">
      <c r="A327" s="22"/>
      <c r="B327" s="13" t="s">
        <v>359</v>
      </c>
      <c r="C327" s="14" t="s">
        <v>52</v>
      </c>
      <c r="D327" s="14" t="s">
        <v>8</v>
      </c>
      <c r="E327" s="14" t="s">
        <v>163</v>
      </c>
      <c r="F327" s="14"/>
      <c r="G327" s="12">
        <f>G328</f>
        <v>29000</v>
      </c>
      <c r="H327" s="12">
        <f t="shared" ref="H327:I329" si="122">H328</f>
        <v>1907.2</v>
      </c>
      <c r="I327" s="12">
        <f t="shared" si="122"/>
        <v>30907.200000000001</v>
      </c>
    </row>
    <row r="328" spans="1:9">
      <c r="A328" s="22"/>
      <c r="B328" s="13" t="s">
        <v>464</v>
      </c>
      <c r="C328" s="14" t="s">
        <v>52</v>
      </c>
      <c r="D328" s="14" t="s">
        <v>8</v>
      </c>
      <c r="E328" s="14" t="s">
        <v>466</v>
      </c>
      <c r="F328" s="14"/>
      <c r="G328" s="12">
        <f>G329</f>
        <v>29000</v>
      </c>
      <c r="H328" s="12">
        <f t="shared" si="122"/>
        <v>1907.2</v>
      </c>
      <c r="I328" s="12">
        <f t="shared" si="122"/>
        <v>30907.200000000001</v>
      </c>
    </row>
    <row r="329" spans="1:9">
      <c r="A329" s="22"/>
      <c r="B329" s="13" t="s">
        <v>470</v>
      </c>
      <c r="C329" s="14" t="s">
        <v>52</v>
      </c>
      <c r="D329" s="14" t="s">
        <v>8</v>
      </c>
      <c r="E329" s="14" t="s">
        <v>472</v>
      </c>
      <c r="F329" s="14"/>
      <c r="G329" s="12">
        <f>G330</f>
        <v>29000</v>
      </c>
      <c r="H329" s="12">
        <f t="shared" si="122"/>
        <v>1907.2</v>
      </c>
      <c r="I329" s="12">
        <f t="shared" si="122"/>
        <v>30907.200000000001</v>
      </c>
    </row>
    <row r="330" spans="1:9" ht="22.5">
      <c r="A330" s="22"/>
      <c r="B330" s="19" t="s">
        <v>471</v>
      </c>
      <c r="C330" s="14" t="s">
        <v>52</v>
      </c>
      <c r="D330" s="14" t="s">
        <v>8</v>
      </c>
      <c r="E330" s="14" t="s">
        <v>472</v>
      </c>
      <c r="F330" s="14" t="s">
        <v>415</v>
      </c>
      <c r="G330" s="12">
        <v>29000</v>
      </c>
      <c r="H330" s="12">
        <v>1907.2</v>
      </c>
      <c r="I330" s="12">
        <f>SUM(G330:H330)</f>
        <v>30907.200000000001</v>
      </c>
    </row>
    <row r="331" spans="1:9" ht="33.75">
      <c r="A331" s="24"/>
      <c r="B331" s="13" t="s">
        <v>266</v>
      </c>
      <c r="C331" s="14" t="s">
        <v>52</v>
      </c>
      <c r="D331" s="14" t="s">
        <v>8</v>
      </c>
      <c r="E331" s="14" t="s">
        <v>174</v>
      </c>
      <c r="F331" s="14"/>
      <c r="G331" s="12">
        <f t="shared" ref="G331:I331" si="123">G332</f>
        <v>132908.4</v>
      </c>
      <c r="H331" s="12">
        <f t="shared" si="123"/>
        <v>-190</v>
      </c>
      <c r="I331" s="12">
        <f t="shared" si="123"/>
        <v>132718.39999999999</v>
      </c>
    </row>
    <row r="332" spans="1:9">
      <c r="A332" s="24"/>
      <c r="B332" s="13" t="s">
        <v>173</v>
      </c>
      <c r="C332" s="14" t="s">
        <v>52</v>
      </c>
      <c r="D332" s="14" t="s">
        <v>8</v>
      </c>
      <c r="E332" s="14" t="s">
        <v>175</v>
      </c>
      <c r="F332" s="14"/>
      <c r="G332" s="12">
        <f>G335+G338+G340+G342+G344+G346+G348+G354+G350+G352+G333</f>
        <v>132908.4</v>
      </c>
      <c r="H332" s="12">
        <f t="shared" ref="H332:I332" si="124">H335+H338+H340+H342+H344+H346+H348+H354+H350+H352+H333</f>
        <v>-190</v>
      </c>
      <c r="I332" s="12">
        <f t="shared" si="124"/>
        <v>132718.39999999999</v>
      </c>
    </row>
    <row r="333" spans="1:9" ht="22.5">
      <c r="A333" s="24"/>
      <c r="B333" s="10" t="s">
        <v>503</v>
      </c>
      <c r="C333" s="14" t="s">
        <v>52</v>
      </c>
      <c r="D333" s="14" t="s">
        <v>8</v>
      </c>
      <c r="E333" s="14" t="s">
        <v>504</v>
      </c>
      <c r="F333" s="14" t="s">
        <v>463</v>
      </c>
      <c r="G333" s="12">
        <f>G334</f>
        <v>0</v>
      </c>
      <c r="H333" s="12">
        <f t="shared" ref="H333:I333" si="125">H334</f>
        <v>158.5</v>
      </c>
      <c r="I333" s="12">
        <f t="shared" si="125"/>
        <v>158.5</v>
      </c>
    </row>
    <row r="334" spans="1:9">
      <c r="A334" s="24"/>
      <c r="B334" s="10" t="s">
        <v>322</v>
      </c>
      <c r="C334" s="14" t="s">
        <v>52</v>
      </c>
      <c r="D334" s="14" t="s">
        <v>8</v>
      </c>
      <c r="E334" s="14" t="s">
        <v>504</v>
      </c>
      <c r="F334" s="14" t="s">
        <v>68</v>
      </c>
      <c r="G334" s="12"/>
      <c r="H334" s="12">
        <v>158.5</v>
      </c>
      <c r="I334" s="12">
        <f>SUM(G334:H334)</f>
        <v>158.5</v>
      </c>
    </row>
    <row r="335" spans="1:9" ht="22.5">
      <c r="A335" s="24"/>
      <c r="B335" s="13" t="s">
        <v>114</v>
      </c>
      <c r="C335" s="14" t="s">
        <v>52</v>
      </c>
      <c r="D335" s="14" t="s">
        <v>8</v>
      </c>
      <c r="E335" s="14" t="s">
        <v>115</v>
      </c>
      <c r="F335" s="14"/>
      <c r="G335" s="12">
        <f>G336+G337</f>
        <v>10062.9</v>
      </c>
      <c r="H335" s="12">
        <f t="shared" ref="H335:I335" si="126">H336+H337</f>
        <v>178.1</v>
      </c>
      <c r="I335" s="12">
        <f t="shared" si="126"/>
        <v>10241</v>
      </c>
    </row>
    <row r="336" spans="1:9" ht="33.75">
      <c r="A336" s="24"/>
      <c r="B336" s="19" t="s">
        <v>57</v>
      </c>
      <c r="C336" s="14" t="s">
        <v>52</v>
      </c>
      <c r="D336" s="14" t="s">
        <v>8</v>
      </c>
      <c r="E336" s="14" t="s">
        <v>115</v>
      </c>
      <c r="F336" s="14" t="s">
        <v>67</v>
      </c>
      <c r="G336" s="12">
        <v>9928.9</v>
      </c>
      <c r="H336" s="18"/>
      <c r="I336" s="12">
        <f>G336+H336</f>
        <v>9928.9</v>
      </c>
    </row>
    <row r="337" spans="1:9">
      <c r="A337" s="24"/>
      <c r="B337" s="19" t="s">
        <v>440</v>
      </c>
      <c r="C337" s="14" t="s">
        <v>52</v>
      </c>
      <c r="D337" s="14" t="s">
        <v>8</v>
      </c>
      <c r="E337" s="14" t="s">
        <v>115</v>
      </c>
      <c r="F337" s="14" t="s">
        <v>68</v>
      </c>
      <c r="G337" s="12">
        <v>134</v>
      </c>
      <c r="H337" s="12">
        <v>178.1</v>
      </c>
      <c r="I337" s="12">
        <f>G337+H337</f>
        <v>312.10000000000002</v>
      </c>
    </row>
    <row r="338" spans="1:9" ht="22.5">
      <c r="A338" s="24"/>
      <c r="B338" s="13" t="s">
        <v>223</v>
      </c>
      <c r="C338" s="14" t="s">
        <v>52</v>
      </c>
      <c r="D338" s="14" t="s">
        <v>8</v>
      </c>
      <c r="E338" s="14" t="s">
        <v>229</v>
      </c>
      <c r="F338" s="17"/>
      <c r="G338" s="12">
        <f t="shared" ref="G338:I338" si="127">SUM(G339)</f>
        <v>5011</v>
      </c>
      <c r="H338" s="12">
        <f t="shared" si="127"/>
        <v>0</v>
      </c>
      <c r="I338" s="12">
        <f t="shared" si="127"/>
        <v>5011</v>
      </c>
    </row>
    <row r="339" spans="1:9" ht="33.75">
      <c r="A339" s="24"/>
      <c r="B339" s="13" t="s">
        <v>57</v>
      </c>
      <c r="C339" s="14" t="s">
        <v>52</v>
      </c>
      <c r="D339" s="14" t="s">
        <v>8</v>
      </c>
      <c r="E339" s="14" t="s">
        <v>229</v>
      </c>
      <c r="F339" s="14" t="s">
        <v>67</v>
      </c>
      <c r="G339" s="12">
        <v>5011</v>
      </c>
      <c r="H339" s="18"/>
      <c r="I339" s="12">
        <f>G339+H339</f>
        <v>5011</v>
      </c>
    </row>
    <row r="340" spans="1:9" ht="22.5">
      <c r="A340" s="24"/>
      <c r="B340" s="13" t="s">
        <v>224</v>
      </c>
      <c r="C340" s="14" t="s">
        <v>52</v>
      </c>
      <c r="D340" s="14" t="s">
        <v>8</v>
      </c>
      <c r="E340" s="14" t="s">
        <v>230</v>
      </c>
      <c r="F340" s="17"/>
      <c r="G340" s="12">
        <f t="shared" ref="G340:I340" si="128">SUM(G341)</f>
        <v>7023.7</v>
      </c>
      <c r="H340" s="12">
        <f t="shared" si="128"/>
        <v>0</v>
      </c>
      <c r="I340" s="12">
        <f t="shared" si="128"/>
        <v>7023.7</v>
      </c>
    </row>
    <row r="341" spans="1:9" ht="33.75">
      <c r="A341" s="24"/>
      <c r="B341" s="13" t="s">
        <v>57</v>
      </c>
      <c r="C341" s="14" t="s">
        <v>52</v>
      </c>
      <c r="D341" s="14" t="s">
        <v>8</v>
      </c>
      <c r="E341" s="14" t="s">
        <v>230</v>
      </c>
      <c r="F341" s="14" t="s">
        <v>67</v>
      </c>
      <c r="G341" s="12">
        <v>7023.7</v>
      </c>
      <c r="H341" s="18"/>
      <c r="I341" s="12">
        <f>G341+H341</f>
        <v>7023.7</v>
      </c>
    </row>
    <row r="342" spans="1:9" ht="22.5">
      <c r="A342" s="24"/>
      <c r="B342" s="13" t="s">
        <v>225</v>
      </c>
      <c r="C342" s="14" t="s">
        <v>52</v>
      </c>
      <c r="D342" s="14" t="s">
        <v>8</v>
      </c>
      <c r="E342" s="14" t="s">
        <v>231</v>
      </c>
      <c r="F342" s="17"/>
      <c r="G342" s="12">
        <f t="shared" ref="G342:I342" si="129">SUM(G343)</f>
        <v>5450</v>
      </c>
      <c r="H342" s="12">
        <f t="shared" si="129"/>
        <v>-55</v>
      </c>
      <c r="I342" s="12">
        <f t="shared" si="129"/>
        <v>5395</v>
      </c>
    </row>
    <row r="343" spans="1:9" ht="33.75">
      <c r="A343" s="24"/>
      <c r="B343" s="13" t="s">
        <v>57</v>
      </c>
      <c r="C343" s="14" t="s">
        <v>52</v>
      </c>
      <c r="D343" s="14" t="s">
        <v>8</v>
      </c>
      <c r="E343" s="14" t="s">
        <v>231</v>
      </c>
      <c r="F343" s="14" t="s">
        <v>67</v>
      </c>
      <c r="G343" s="12">
        <v>5450</v>
      </c>
      <c r="H343" s="18">
        <v>-55</v>
      </c>
      <c r="I343" s="12">
        <f>G343+H343</f>
        <v>5395</v>
      </c>
    </row>
    <row r="344" spans="1:9" ht="33.75">
      <c r="A344" s="24"/>
      <c r="B344" s="13" t="s">
        <v>326</v>
      </c>
      <c r="C344" s="14" t="s">
        <v>52</v>
      </c>
      <c r="D344" s="14" t="s">
        <v>8</v>
      </c>
      <c r="E344" s="14" t="s">
        <v>325</v>
      </c>
      <c r="F344" s="17"/>
      <c r="G344" s="12">
        <f t="shared" ref="G344:I344" si="130">SUM(G345)</f>
        <v>1237.5999999999999</v>
      </c>
      <c r="H344" s="12">
        <f t="shared" si="130"/>
        <v>-62.6</v>
      </c>
      <c r="I344" s="12">
        <f t="shared" si="130"/>
        <v>1175</v>
      </c>
    </row>
    <row r="345" spans="1:9" ht="33.75">
      <c r="A345" s="24"/>
      <c r="B345" s="13" t="s">
        <v>57</v>
      </c>
      <c r="C345" s="14" t="s">
        <v>52</v>
      </c>
      <c r="D345" s="14" t="s">
        <v>8</v>
      </c>
      <c r="E345" s="14" t="s">
        <v>325</v>
      </c>
      <c r="F345" s="14" t="s">
        <v>67</v>
      </c>
      <c r="G345" s="12">
        <v>1237.5999999999999</v>
      </c>
      <c r="H345" s="12">
        <v>-62.6</v>
      </c>
      <c r="I345" s="12">
        <f>G345+H345</f>
        <v>1175</v>
      </c>
    </row>
    <row r="346" spans="1:9" ht="22.5">
      <c r="A346" s="24"/>
      <c r="B346" s="10" t="s">
        <v>183</v>
      </c>
      <c r="C346" s="14" t="s">
        <v>52</v>
      </c>
      <c r="D346" s="14" t="s">
        <v>8</v>
      </c>
      <c r="E346" s="14" t="s">
        <v>184</v>
      </c>
      <c r="F346" s="14"/>
      <c r="G346" s="12">
        <f t="shared" ref="G346:I346" si="131">G347</f>
        <v>40490.199999999997</v>
      </c>
      <c r="H346" s="12">
        <f t="shared" si="131"/>
        <v>-409</v>
      </c>
      <c r="I346" s="12">
        <f t="shared" si="131"/>
        <v>40081.199999999997</v>
      </c>
    </row>
    <row r="347" spans="1:9" ht="33.75">
      <c r="A347" s="24"/>
      <c r="B347" s="10" t="s">
        <v>57</v>
      </c>
      <c r="C347" s="14" t="s">
        <v>52</v>
      </c>
      <c r="D347" s="14" t="s">
        <v>8</v>
      </c>
      <c r="E347" s="14" t="s">
        <v>184</v>
      </c>
      <c r="F347" s="14" t="s">
        <v>67</v>
      </c>
      <c r="G347" s="12">
        <v>40490.199999999997</v>
      </c>
      <c r="H347" s="12">
        <v>-409</v>
      </c>
      <c r="I347" s="12">
        <f>G347+H347</f>
        <v>40081.199999999997</v>
      </c>
    </row>
    <row r="348" spans="1:9" ht="90">
      <c r="A348" s="24"/>
      <c r="B348" s="45" t="s">
        <v>425</v>
      </c>
      <c r="C348" s="14" t="s">
        <v>52</v>
      </c>
      <c r="D348" s="14" t="s">
        <v>8</v>
      </c>
      <c r="E348" s="14" t="s">
        <v>426</v>
      </c>
      <c r="F348" s="14"/>
      <c r="G348" s="12">
        <f>G349</f>
        <v>39502.699999999997</v>
      </c>
      <c r="H348" s="12">
        <f>H349</f>
        <v>0</v>
      </c>
      <c r="I348" s="12">
        <f>I349</f>
        <v>39502.699999999997</v>
      </c>
    </row>
    <row r="349" spans="1:9" ht="33.75">
      <c r="A349" s="24"/>
      <c r="B349" s="19" t="s">
        <v>226</v>
      </c>
      <c r="C349" s="14" t="s">
        <v>52</v>
      </c>
      <c r="D349" s="14" t="s">
        <v>8</v>
      </c>
      <c r="E349" s="14" t="s">
        <v>426</v>
      </c>
      <c r="F349" s="14" t="s">
        <v>67</v>
      </c>
      <c r="G349" s="12">
        <f>31297.3+8205.4</f>
        <v>39502.699999999997</v>
      </c>
      <c r="H349" s="12"/>
      <c r="I349" s="12">
        <f>G349+H349</f>
        <v>39502.699999999997</v>
      </c>
    </row>
    <row r="350" spans="1:9" ht="90">
      <c r="A350" s="24"/>
      <c r="B350" s="45" t="s">
        <v>427</v>
      </c>
      <c r="C350" s="14" t="s">
        <v>52</v>
      </c>
      <c r="D350" s="14" t="s">
        <v>8</v>
      </c>
      <c r="E350" s="14" t="s">
        <v>429</v>
      </c>
      <c r="F350" s="14"/>
      <c r="G350" s="12">
        <f>G351</f>
        <v>1136.0999999999999</v>
      </c>
      <c r="H350" s="12">
        <f>H351</f>
        <v>0</v>
      </c>
      <c r="I350" s="12">
        <f>I351</f>
        <v>1136.0999999999999</v>
      </c>
    </row>
    <row r="351" spans="1:9" ht="33.75">
      <c r="A351" s="24"/>
      <c r="B351" s="19" t="s">
        <v>226</v>
      </c>
      <c r="C351" s="14" t="s">
        <v>52</v>
      </c>
      <c r="D351" s="14" t="s">
        <v>8</v>
      </c>
      <c r="E351" s="14" t="s">
        <v>429</v>
      </c>
      <c r="F351" s="14" t="s">
        <v>67</v>
      </c>
      <c r="G351" s="12">
        <v>1136.0999999999999</v>
      </c>
      <c r="H351" s="12"/>
      <c r="I351" s="12">
        <f>G351+H351</f>
        <v>1136.0999999999999</v>
      </c>
    </row>
    <row r="352" spans="1:9" ht="90">
      <c r="A352" s="24"/>
      <c r="B352" s="35" t="s">
        <v>428</v>
      </c>
      <c r="C352" s="14" t="s">
        <v>52</v>
      </c>
      <c r="D352" s="14" t="s">
        <v>8</v>
      </c>
      <c r="E352" s="14" t="s">
        <v>430</v>
      </c>
      <c r="F352" s="14"/>
      <c r="G352" s="12">
        <f>G353</f>
        <v>22823.200000000001</v>
      </c>
      <c r="H352" s="12">
        <f>H353</f>
        <v>0</v>
      </c>
      <c r="I352" s="12">
        <f>I353</f>
        <v>22823.200000000001</v>
      </c>
    </row>
    <row r="353" spans="1:9" ht="33.75">
      <c r="A353" s="24"/>
      <c r="B353" s="19" t="s">
        <v>226</v>
      </c>
      <c r="C353" s="14" t="s">
        <v>52</v>
      </c>
      <c r="D353" s="14" t="s">
        <v>8</v>
      </c>
      <c r="E353" s="14" t="s">
        <v>430</v>
      </c>
      <c r="F353" s="14" t="s">
        <v>67</v>
      </c>
      <c r="G353" s="12">
        <f>24329.8-1506.6</f>
        <v>22823.200000000001</v>
      </c>
      <c r="H353" s="12"/>
      <c r="I353" s="12">
        <f>G353+H353</f>
        <v>22823.200000000001</v>
      </c>
    </row>
    <row r="354" spans="1:9" ht="33.75">
      <c r="A354" s="24"/>
      <c r="B354" s="19" t="s">
        <v>388</v>
      </c>
      <c r="C354" s="14" t="s">
        <v>52</v>
      </c>
      <c r="D354" s="14" t="s">
        <v>8</v>
      </c>
      <c r="E354" s="14" t="s">
        <v>389</v>
      </c>
      <c r="F354" s="17"/>
      <c r="G354" s="12">
        <f t="shared" ref="G354:I354" si="132">G355+G356</f>
        <v>171</v>
      </c>
      <c r="H354" s="12">
        <f>H355+H356</f>
        <v>0</v>
      </c>
      <c r="I354" s="12">
        <f t="shared" si="132"/>
        <v>171</v>
      </c>
    </row>
    <row r="355" spans="1:9" ht="33.75">
      <c r="A355" s="24"/>
      <c r="B355" s="19" t="s">
        <v>227</v>
      </c>
      <c r="C355" s="14" t="s">
        <v>52</v>
      </c>
      <c r="D355" s="14" t="s">
        <v>8</v>
      </c>
      <c r="E355" s="14" t="s">
        <v>389</v>
      </c>
      <c r="F355" s="17" t="s">
        <v>67</v>
      </c>
      <c r="G355" s="12">
        <v>3.4</v>
      </c>
      <c r="H355" s="12"/>
      <c r="I355" s="12">
        <f>G355+H355</f>
        <v>3.4</v>
      </c>
    </row>
    <row r="356" spans="1:9" ht="33.75">
      <c r="A356" s="24"/>
      <c r="B356" s="19" t="s">
        <v>228</v>
      </c>
      <c r="C356" s="14" t="s">
        <v>52</v>
      </c>
      <c r="D356" s="14" t="s">
        <v>8</v>
      </c>
      <c r="E356" s="14" t="s">
        <v>389</v>
      </c>
      <c r="F356" s="17" t="s">
        <v>67</v>
      </c>
      <c r="G356" s="12">
        <v>167.6</v>
      </c>
      <c r="H356" s="12"/>
      <c r="I356" s="12">
        <f>G356+H356</f>
        <v>167.6</v>
      </c>
    </row>
    <row r="357" spans="1:9">
      <c r="A357" s="22" t="s">
        <v>58</v>
      </c>
      <c r="B357" s="9" t="s">
        <v>59</v>
      </c>
      <c r="C357" s="23" t="s">
        <v>52</v>
      </c>
      <c r="D357" s="23" t="s">
        <v>11</v>
      </c>
      <c r="E357" s="23"/>
      <c r="F357" s="32"/>
      <c r="G357" s="28">
        <f t="shared" ref="G357:I358" si="133">G358</f>
        <v>374438.1</v>
      </c>
      <c r="H357" s="28">
        <f t="shared" si="133"/>
        <v>1712.8</v>
      </c>
      <c r="I357" s="28">
        <f t="shared" si="133"/>
        <v>376150.89999999991</v>
      </c>
    </row>
    <row r="358" spans="1:9" ht="33.75">
      <c r="A358" s="24"/>
      <c r="B358" s="13" t="s">
        <v>266</v>
      </c>
      <c r="C358" s="14" t="s">
        <v>52</v>
      </c>
      <c r="D358" s="14" t="s">
        <v>11</v>
      </c>
      <c r="E358" s="14" t="s">
        <v>174</v>
      </c>
      <c r="F358" s="14"/>
      <c r="G358" s="12">
        <f t="shared" si="133"/>
        <v>374438.1</v>
      </c>
      <c r="H358" s="12">
        <f t="shared" si="133"/>
        <v>1712.8</v>
      </c>
      <c r="I358" s="12">
        <f t="shared" si="133"/>
        <v>376150.89999999991</v>
      </c>
    </row>
    <row r="359" spans="1:9">
      <c r="A359" s="24"/>
      <c r="B359" s="13" t="s">
        <v>173</v>
      </c>
      <c r="C359" s="14" t="s">
        <v>52</v>
      </c>
      <c r="D359" s="14" t="s">
        <v>11</v>
      </c>
      <c r="E359" s="14" t="s">
        <v>175</v>
      </c>
      <c r="F359" s="14"/>
      <c r="G359" s="12">
        <f>G362+G365+G367+G369+G371+G373+G387+G390+G393+G375+G377+G379+G398+G381+G396+G400+G360+G384</f>
        <v>374438.1</v>
      </c>
      <c r="H359" s="12">
        <f t="shared" ref="H359:I359" si="134">H362+H365+H367+H369+H371+H373+H387+H390+H393+H375+H377+H379+H398+H381+H396+H400+H360+H384</f>
        <v>1712.8</v>
      </c>
      <c r="I359" s="12">
        <f t="shared" si="134"/>
        <v>376150.89999999991</v>
      </c>
    </row>
    <row r="360" spans="1:9" ht="22.5">
      <c r="A360" s="24"/>
      <c r="B360" s="10" t="s">
        <v>503</v>
      </c>
      <c r="C360" s="14" t="s">
        <v>52</v>
      </c>
      <c r="D360" s="14" t="s">
        <v>11</v>
      </c>
      <c r="E360" s="14" t="s">
        <v>504</v>
      </c>
      <c r="F360" s="14"/>
      <c r="G360" s="12">
        <f>G361</f>
        <v>0</v>
      </c>
      <c r="H360" s="12">
        <f t="shared" ref="H360:I360" si="135">H361</f>
        <v>53.4</v>
      </c>
      <c r="I360" s="12">
        <f t="shared" si="135"/>
        <v>53.4</v>
      </c>
    </row>
    <row r="361" spans="1:9">
      <c r="A361" s="24"/>
      <c r="B361" s="10" t="s">
        <v>322</v>
      </c>
      <c r="C361" s="14" t="s">
        <v>52</v>
      </c>
      <c r="D361" s="14" t="s">
        <v>11</v>
      </c>
      <c r="E361" s="14" t="s">
        <v>504</v>
      </c>
      <c r="F361" s="14" t="s">
        <v>68</v>
      </c>
      <c r="G361" s="12"/>
      <c r="H361" s="12">
        <v>53.4</v>
      </c>
      <c r="I361" s="12">
        <f>SUM(G361:H361)</f>
        <v>53.4</v>
      </c>
    </row>
    <row r="362" spans="1:9" ht="22.5">
      <c r="A362" s="24"/>
      <c r="B362" s="13" t="s">
        <v>114</v>
      </c>
      <c r="C362" s="14" t="s">
        <v>52</v>
      </c>
      <c r="D362" s="14" t="s">
        <v>11</v>
      </c>
      <c r="E362" s="14" t="s">
        <v>115</v>
      </c>
      <c r="F362" s="14"/>
      <c r="G362" s="12">
        <f>G363+G364</f>
        <v>31290.7</v>
      </c>
      <c r="H362" s="12">
        <f t="shared" ref="H362:I362" si="136">H363+H364</f>
        <v>1622</v>
      </c>
      <c r="I362" s="12">
        <f t="shared" si="136"/>
        <v>32912.699999999997</v>
      </c>
    </row>
    <row r="363" spans="1:9" ht="33.75">
      <c r="A363" s="24"/>
      <c r="B363" s="13" t="s">
        <v>57</v>
      </c>
      <c r="C363" s="14" t="s">
        <v>52</v>
      </c>
      <c r="D363" s="14" t="s">
        <v>11</v>
      </c>
      <c r="E363" s="14" t="s">
        <v>115</v>
      </c>
      <c r="F363" s="14" t="s">
        <v>67</v>
      </c>
      <c r="G363" s="12">
        <v>31290.7</v>
      </c>
      <c r="H363" s="12">
        <v>-1004.4</v>
      </c>
      <c r="I363" s="12">
        <f>G363+H363</f>
        <v>30286.3</v>
      </c>
    </row>
    <row r="364" spans="1:9">
      <c r="A364" s="24"/>
      <c r="B364" s="60" t="s">
        <v>440</v>
      </c>
      <c r="C364" s="14" t="s">
        <v>52</v>
      </c>
      <c r="D364" s="14" t="s">
        <v>11</v>
      </c>
      <c r="E364" s="14" t="s">
        <v>115</v>
      </c>
      <c r="F364" s="14" t="s">
        <v>68</v>
      </c>
      <c r="G364" s="12"/>
      <c r="H364" s="12">
        <v>2626.4</v>
      </c>
      <c r="I364" s="12">
        <f>SUM(G364:H364)</f>
        <v>2626.4</v>
      </c>
    </row>
    <row r="365" spans="1:9" ht="22.5">
      <c r="A365" s="24"/>
      <c r="B365" s="13" t="s">
        <v>223</v>
      </c>
      <c r="C365" s="14" t="s">
        <v>52</v>
      </c>
      <c r="D365" s="14" t="s">
        <v>11</v>
      </c>
      <c r="E365" s="14" t="s">
        <v>229</v>
      </c>
      <c r="F365" s="17"/>
      <c r="G365" s="12">
        <f t="shared" ref="G365:I365" si="137">SUM(G366)</f>
        <v>5638.5</v>
      </c>
      <c r="H365" s="12">
        <f t="shared" si="137"/>
        <v>-408</v>
      </c>
      <c r="I365" s="12">
        <f t="shared" si="137"/>
        <v>5230.5</v>
      </c>
    </row>
    <row r="366" spans="1:9" ht="33.75">
      <c r="A366" s="24"/>
      <c r="B366" s="13" t="s">
        <v>57</v>
      </c>
      <c r="C366" s="14" t="s">
        <v>52</v>
      </c>
      <c r="D366" s="14" t="s">
        <v>11</v>
      </c>
      <c r="E366" s="14" t="s">
        <v>229</v>
      </c>
      <c r="F366" s="14" t="s">
        <v>67</v>
      </c>
      <c r="G366" s="12">
        <v>5638.5</v>
      </c>
      <c r="H366" s="12">
        <v>-408</v>
      </c>
      <c r="I366" s="12">
        <f>G366+H366</f>
        <v>5230.5</v>
      </c>
    </row>
    <row r="367" spans="1:9" ht="22.5">
      <c r="A367" s="24"/>
      <c r="B367" s="13" t="s">
        <v>224</v>
      </c>
      <c r="C367" s="14" t="s">
        <v>52</v>
      </c>
      <c r="D367" s="14" t="s">
        <v>11</v>
      </c>
      <c r="E367" s="14" t="s">
        <v>230</v>
      </c>
      <c r="F367" s="17"/>
      <c r="G367" s="12">
        <f t="shared" ref="G367:I367" si="138">SUM(G368)</f>
        <v>10208.5</v>
      </c>
      <c r="H367" s="12">
        <f t="shared" si="138"/>
        <v>-186.9</v>
      </c>
      <c r="I367" s="12">
        <f t="shared" si="138"/>
        <v>10021.6</v>
      </c>
    </row>
    <row r="368" spans="1:9" ht="33.75">
      <c r="A368" s="24"/>
      <c r="B368" s="13" t="s">
        <v>57</v>
      </c>
      <c r="C368" s="14" t="s">
        <v>52</v>
      </c>
      <c r="D368" s="14" t="s">
        <v>11</v>
      </c>
      <c r="E368" s="14" t="s">
        <v>230</v>
      </c>
      <c r="F368" s="14" t="s">
        <v>67</v>
      </c>
      <c r="G368" s="12">
        <v>10208.5</v>
      </c>
      <c r="H368" s="12">
        <v>-186.9</v>
      </c>
      <c r="I368" s="12">
        <f>G368+H368</f>
        <v>10021.6</v>
      </c>
    </row>
    <row r="369" spans="1:9" ht="22.5">
      <c r="A369" s="24"/>
      <c r="B369" s="13" t="s">
        <v>225</v>
      </c>
      <c r="C369" s="14" t="s">
        <v>52</v>
      </c>
      <c r="D369" s="14" t="s">
        <v>11</v>
      </c>
      <c r="E369" s="14" t="s">
        <v>231</v>
      </c>
      <c r="F369" s="17"/>
      <c r="G369" s="12">
        <f t="shared" ref="G369:I369" si="139">SUM(G370)</f>
        <v>1477.9</v>
      </c>
      <c r="H369" s="12">
        <f t="shared" si="139"/>
        <v>677.6</v>
      </c>
      <c r="I369" s="12">
        <f t="shared" si="139"/>
        <v>2155.5</v>
      </c>
    </row>
    <row r="370" spans="1:9" ht="33.75">
      <c r="A370" s="24"/>
      <c r="B370" s="13" t="s">
        <v>57</v>
      </c>
      <c r="C370" s="14" t="s">
        <v>52</v>
      </c>
      <c r="D370" s="14" t="s">
        <v>11</v>
      </c>
      <c r="E370" s="14" t="s">
        <v>231</v>
      </c>
      <c r="F370" s="14" t="s">
        <v>67</v>
      </c>
      <c r="G370" s="12">
        <v>1477.9</v>
      </c>
      <c r="H370" s="12">
        <v>677.6</v>
      </c>
      <c r="I370" s="12">
        <f>G370+H370</f>
        <v>2155.5</v>
      </c>
    </row>
    <row r="371" spans="1:9" ht="33.75">
      <c r="A371" s="24"/>
      <c r="B371" s="13" t="s">
        <v>326</v>
      </c>
      <c r="C371" s="14" t="s">
        <v>52</v>
      </c>
      <c r="D371" s="14" t="s">
        <v>11</v>
      </c>
      <c r="E371" s="14" t="s">
        <v>325</v>
      </c>
      <c r="F371" s="17"/>
      <c r="G371" s="12">
        <f t="shared" ref="G371:I371" si="140">SUM(G372)</f>
        <v>5807.1</v>
      </c>
      <c r="H371" s="12">
        <f t="shared" si="140"/>
        <v>-1745.7</v>
      </c>
      <c r="I371" s="12">
        <f t="shared" si="140"/>
        <v>4061.4000000000005</v>
      </c>
    </row>
    <row r="372" spans="1:9" ht="33.75">
      <c r="A372" s="24"/>
      <c r="B372" s="13" t="s">
        <v>57</v>
      </c>
      <c r="C372" s="14" t="s">
        <v>52</v>
      </c>
      <c r="D372" s="14" t="s">
        <v>11</v>
      </c>
      <c r="E372" s="14" t="s">
        <v>325</v>
      </c>
      <c r="F372" s="14" t="s">
        <v>67</v>
      </c>
      <c r="G372" s="12">
        <v>5807.1</v>
      </c>
      <c r="H372" s="12">
        <v>-1745.7</v>
      </c>
      <c r="I372" s="12">
        <f>G372+H372</f>
        <v>4061.4000000000005</v>
      </c>
    </row>
    <row r="373" spans="1:9" ht="22.5">
      <c r="A373" s="24"/>
      <c r="B373" s="10" t="s">
        <v>183</v>
      </c>
      <c r="C373" s="14" t="s">
        <v>52</v>
      </c>
      <c r="D373" s="14" t="s">
        <v>11</v>
      </c>
      <c r="E373" s="14" t="s">
        <v>184</v>
      </c>
      <c r="F373" s="14"/>
      <c r="G373" s="12">
        <f t="shared" ref="G373:I373" si="141">G374</f>
        <v>73553.5</v>
      </c>
      <c r="H373" s="12">
        <f t="shared" si="141"/>
        <v>-5.2</v>
      </c>
      <c r="I373" s="12">
        <f t="shared" si="141"/>
        <v>73548.3</v>
      </c>
    </row>
    <row r="374" spans="1:9" ht="33.75">
      <c r="A374" s="24"/>
      <c r="B374" s="10" t="s">
        <v>57</v>
      </c>
      <c r="C374" s="14" t="s">
        <v>52</v>
      </c>
      <c r="D374" s="14" t="s">
        <v>11</v>
      </c>
      <c r="E374" s="14" t="s">
        <v>184</v>
      </c>
      <c r="F374" s="14" t="s">
        <v>67</v>
      </c>
      <c r="G374" s="12">
        <v>73553.5</v>
      </c>
      <c r="H374" s="12">
        <v>-5.2</v>
      </c>
      <c r="I374" s="12">
        <f>G374+H374</f>
        <v>73548.3</v>
      </c>
    </row>
    <row r="375" spans="1:9" ht="90">
      <c r="A375" s="24"/>
      <c r="B375" s="35" t="s">
        <v>431</v>
      </c>
      <c r="C375" s="14" t="s">
        <v>52</v>
      </c>
      <c r="D375" s="14" t="s">
        <v>11</v>
      </c>
      <c r="E375" s="14" t="s">
        <v>433</v>
      </c>
      <c r="F375" s="14"/>
      <c r="G375" s="12">
        <f>G376</f>
        <v>145295.30000000002</v>
      </c>
      <c r="H375" s="12">
        <f>H376</f>
        <v>0</v>
      </c>
      <c r="I375" s="12">
        <f>I376</f>
        <v>145295.30000000002</v>
      </c>
    </row>
    <row r="376" spans="1:9" ht="33.75">
      <c r="A376" s="24"/>
      <c r="B376" s="19" t="s">
        <v>226</v>
      </c>
      <c r="C376" s="14" t="s">
        <v>52</v>
      </c>
      <c r="D376" s="14" t="s">
        <v>11</v>
      </c>
      <c r="E376" s="14" t="s">
        <v>433</v>
      </c>
      <c r="F376" s="14" t="s">
        <v>67</v>
      </c>
      <c r="G376" s="12">
        <f>124194.1+21101.2</f>
        <v>145295.30000000002</v>
      </c>
      <c r="H376" s="12"/>
      <c r="I376" s="12">
        <f>G376+H376</f>
        <v>145295.30000000002</v>
      </c>
    </row>
    <row r="377" spans="1:9" ht="81.75" customHeight="1">
      <c r="A377" s="24"/>
      <c r="B377" s="35" t="s">
        <v>432</v>
      </c>
      <c r="C377" s="14" t="s">
        <v>52</v>
      </c>
      <c r="D377" s="14" t="s">
        <v>11</v>
      </c>
      <c r="E377" s="14" t="s">
        <v>434</v>
      </c>
      <c r="F377" s="14"/>
      <c r="G377" s="12">
        <f>G378</f>
        <v>8370</v>
      </c>
      <c r="H377" s="12">
        <f>H378</f>
        <v>520</v>
      </c>
      <c r="I377" s="12">
        <f>I378</f>
        <v>8890</v>
      </c>
    </row>
    <row r="378" spans="1:9" ht="33.75">
      <c r="A378" s="24"/>
      <c r="B378" s="19" t="s">
        <v>226</v>
      </c>
      <c r="C378" s="14" t="s">
        <v>52</v>
      </c>
      <c r="D378" s="14" t="s">
        <v>11</v>
      </c>
      <c r="E378" s="14" t="s">
        <v>434</v>
      </c>
      <c r="F378" s="14" t="s">
        <v>67</v>
      </c>
      <c r="G378" s="12">
        <v>8370</v>
      </c>
      <c r="H378" s="12">
        <v>520</v>
      </c>
      <c r="I378" s="12">
        <f>G378+H378</f>
        <v>8890</v>
      </c>
    </row>
    <row r="379" spans="1:9" ht="90">
      <c r="A379" s="24"/>
      <c r="B379" s="35" t="s">
        <v>435</v>
      </c>
      <c r="C379" s="14" t="s">
        <v>52</v>
      </c>
      <c r="D379" s="14" t="s">
        <v>11</v>
      </c>
      <c r="E379" s="14" t="s">
        <v>436</v>
      </c>
      <c r="F379" s="14"/>
      <c r="G379" s="12">
        <f>G380</f>
        <v>37868.6</v>
      </c>
      <c r="H379" s="12">
        <f>H380</f>
        <v>0</v>
      </c>
      <c r="I379" s="12">
        <f>I380</f>
        <v>37868.6</v>
      </c>
    </row>
    <row r="380" spans="1:9" ht="33.75">
      <c r="A380" s="51"/>
      <c r="B380" s="19" t="s">
        <v>226</v>
      </c>
      <c r="C380" s="14" t="s">
        <v>52</v>
      </c>
      <c r="D380" s="14" t="s">
        <v>11</v>
      </c>
      <c r="E380" s="14" t="s">
        <v>436</v>
      </c>
      <c r="F380" s="14" t="s">
        <v>67</v>
      </c>
      <c r="G380" s="12">
        <f>39556.6-1688</f>
        <v>37868.6</v>
      </c>
      <c r="H380" s="12"/>
      <c r="I380" s="12">
        <f>G380+H380</f>
        <v>37868.6</v>
      </c>
    </row>
    <row r="381" spans="1:9" ht="33.75">
      <c r="A381" s="51"/>
      <c r="B381" s="19" t="s">
        <v>267</v>
      </c>
      <c r="C381" s="14" t="s">
        <v>52</v>
      </c>
      <c r="D381" s="14" t="s">
        <v>11</v>
      </c>
      <c r="E381" s="14" t="s">
        <v>449</v>
      </c>
      <c r="F381" s="14"/>
      <c r="G381" s="12">
        <f>SUM(G382:G383)</f>
        <v>11317.3</v>
      </c>
      <c r="H381" s="12">
        <f>SUM(H382:H383)</f>
        <v>0</v>
      </c>
      <c r="I381" s="12">
        <f>SUM(I382:I383)</f>
        <v>11317.3</v>
      </c>
    </row>
    <row r="382" spans="1:9">
      <c r="A382" s="51"/>
      <c r="B382" s="19" t="s">
        <v>232</v>
      </c>
      <c r="C382" s="14" t="s">
        <v>52</v>
      </c>
      <c r="D382" s="14" t="s">
        <v>11</v>
      </c>
      <c r="E382" s="14" t="s">
        <v>449</v>
      </c>
      <c r="F382" s="14" t="s">
        <v>68</v>
      </c>
      <c r="G382" s="12">
        <v>226.3</v>
      </c>
      <c r="H382" s="12"/>
      <c r="I382" s="12">
        <f>G382+H382</f>
        <v>226.3</v>
      </c>
    </row>
    <row r="383" spans="1:9">
      <c r="A383" s="51"/>
      <c r="B383" s="19" t="s">
        <v>233</v>
      </c>
      <c r="C383" s="14" t="s">
        <v>52</v>
      </c>
      <c r="D383" s="14" t="s">
        <v>11</v>
      </c>
      <c r="E383" s="14" t="s">
        <v>449</v>
      </c>
      <c r="F383" s="14" t="s">
        <v>68</v>
      </c>
      <c r="G383" s="12">
        <v>11091</v>
      </c>
      <c r="H383" s="12"/>
      <c r="I383" s="12">
        <f>G383+H383</f>
        <v>11091</v>
      </c>
    </row>
    <row r="384" spans="1:9" ht="33.75">
      <c r="A384" s="51"/>
      <c r="B384" s="60" t="s">
        <v>505</v>
      </c>
      <c r="C384" s="11" t="s">
        <v>52</v>
      </c>
      <c r="D384" s="11" t="s">
        <v>11</v>
      </c>
      <c r="E384" s="11" t="s">
        <v>506</v>
      </c>
      <c r="F384" s="14"/>
      <c r="G384" s="12">
        <f>SUM(G385:G386)</f>
        <v>0</v>
      </c>
      <c r="H384" s="12">
        <f t="shared" ref="H384:I384" si="142">SUM(H385:H386)</f>
        <v>1185.6000000000001</v>
      </c>
      <c r="I384" s="12">
        <f t="shared" si="142"/>
        <v>1185.6000000000001</v>
      </c>
    </row>
    <row r="385" spans="1:9">
      <c r="A385" s="51"/>
      <c r="B385" s="60" t="s">
        <v>232</v>
      </c>
      <c r="C385" s="11" t="s">
        <v>52</v>
      </c>
      <c r="D385" s="11" t="s">
        <v>11</v>
      </c>
      <c r="E385" s="11" t="s">
        <v>506</v>
      </c>
      <c r="F385" s="14" t="s">
        <v>68</v>
      </c>
      <c r="G385" s="12"/>
      <c r="H385" s="12">
        <v>23.7</v>
      </c>
      <c r="I385" s="12">
        <f>SUM(G385:H385)</f>
        <v>23.7</v>
      </c>
    </row>
    <row r="386" spans="1:9">
      <c r="A386" s="51"/>
      <c r="B386" s="60" t="s">
        <v>233</v>
      </c>
      <c r="C386" s="11" t="s">
        <v>52</v>
      </c>
      <c r="D386" s="11" t="s">
        <v>11</v>
      </c>
      <c r="E386" s="11" t="s">
        <v>506</v>
      </c>
      <c r="F386" s="14" t="s">
        <v>68</v>
      </c>
      <c r="G386" s="12"/>
      <c r="H386" s="12">
        <v>1161.9000000000001</v>
      </c>
      <c r="I386" s="12">
        <f>SUM(G386:H386)</f>
        <v>1161.9000000000001</v>
      </c>
    </row>
    <row r="387" spans="1:9" ht="33.75">
      <c r="A387" s="51"/>
      <c r="B387" s="19" t="s">
        <v>388</v>
      </c>
      <c r="C387" s="14" t="s">
        <v>52</v>
      </c>
      <c r="D387" s="14" t="s">
        <v>11</v>
      </c>
      <c r="E387" s="14" t="s">
        <v>389</v>
      </c>
      <c r="F387" s="17"/>
      <c r="G387" s="12">
        <f t="shared" ref="G387:I387" si="143">G388+G389</f>
        <v>2302.7999999999997</v>
      </c>
      <c r="H387" s="12">
        <f t="shared" si="143"/>
        <v>0</v>
      </c>
      <c r="I387" s="12">
        <f t="shared" si="143"/>
        <v>2302.7999999999997</v>
      </c>
    </row>
    <row r="388" spans="1:9" ht="33.75">
      <c r="A388" s="51"/>
      <c r="B388" s="19" t="s">
        <v>227</v>
      </c>
      <c r="C388" s="14" t="s">
        <v>52</v>
      </c>
      <c r="D388" s="14" t="s">
        <v>11</v>
      </c>
      <c r="E388" s="14" t="s">
        <v>389</v>
      </c>
      <c r="F388" s="17" t="s">
        <v>67</v>
      </c>
      <c r="G388" s="12">
        <v>46.1</v>
      </c>
      <c r="H388" s="18"/>
      <c r="I388" s="12">
        <f>G388+H388</f>
        <v>46.1</v>
      </c>
    </row>
    <row r="389" spans="1:9" ht="33.75">
      <c r="A389" s="51"/>
      <c r="B389" s="19" t="s">
        <v>228</v>
      </c>
      <c r="C389" s="14" t="s">
        <v>52</v>
      </c>
      <c r="D389" s="14" t="s">
        <v>11</v>
      </c>
      <c r="E389" s="14" t="s">
        <v>389</v>
      </c>
      <c r="F389" s="17" t="s">
        <v>67</v>
      </c>
      <c r="G389" s="12">
        <v>2256.6999999999998</v>
      </c>
      <c r="H389" s="18"/>
      <c r="I389" s="12">
        <f>G389+H389</f>
        <v>2256.6999999999998</v>
      </c>
    </row>
    <row r="390" spans="1:9" ht="33.75">
      <c r="A390" s="51"/>
      <c r="B390" s="19" t="s">
        <v>390</v>
      </c>
      <c r="C390" s="14" t="s">
        <v>52</v>
      </c>
      <c r="D390" s="14" t="s">
        <v>11</v>
      </c>
      <c r="E390" s="14" t="s">
        <v>392</v>
      </c>
      <c r="F390" s="17"/>
      <c r="G390" s="12">
        <f t="shared" ref="G390:I390" si="144">SUM(G391:G392)</f>
        <v>11014.699999999999</v>
      </c>
      <c r="H390" s="12">
        <f t="shared" si="144"/>
        <v>0</v>
      </c>
      <c r="I390" s="12">
        <f t="shared" si="144"/>
        <v>11014.699999999999</v>
      </c>
    </row>
    <row r="391" spans="1:9" ht="33.75">
      <c r="A391" s="51"/>
      <c r="B391" s="19" t="s">
        <v>227</v>
      </c>
      <c r="C391" s="14" t="s">
        <v>52</v>
      </c>
      <c r="D391" s="14" t="s">
        <v>11</v>
      </c>
      <c r="E391" s="14" t="s">
        <v>392</v>
      </c>
      <c r="F391" s="17" t="s">
        <v>67</v>
      </c>
      <c r="G391" s="12">
        <v>220.3</v>
      </c>
      <c r="H391" s="18"/>
      <c r="I391" s="12">
        <f>G391+H391</f>
        <v>220.3</v>
      </c>
    </row>
    <row r="392" spans="1:9" ht="33.75">
      <c r="A392" s="51"/>
      <c r="B392" s="19" t="s">
        <v>228</v>
      </c>
      <c r="C392" s="14" t="s">
        <v>52</v>
      </c>
      <c r="D392" s="14" t="s">
        <v>11</v>
      </c>
      <c r="E392" s="14" t="s">
        <v>392</v>
      </c>
      <c r="F392" s="17" t="s">
        <v>67</v>
      </c>
      <c r="G392" s="12">
        <v>10794.4</v>
      </c>
      <c r="H392" s="18"/>
      <c r="I392" s="12">
        <f>G392+H392</f>
        <v>10794.4</v>
      </c>
    </row>
    <row r="393" spans="1:9" ht="45">
      <c r="A393" s="51"/>
      <c r="B393" s="19" t="s">
        <v>391</v>
      </c>
      <c r="C393" s="14" t="s">
        <v>52</v>
      </c>
      <c r="D393" s="14" t="s">
        <v>11</v>
      </c>
      <c r="E393" s="14" t="s">
        <v>393</v>
      </c>
      <c r="F393" s="46"/>
      <c r="G393" s="12">
        <f t="shared" ref="G393:I393" si="145">SUM(G394:G395)</f>
        <v>490.3</v>
      </c>
      <c r="H393" s="12">
        <f t="shared" si="145"/>
        <v>0</v>
      </c>
      <c r="I393" s="12">
        <f t="shared" si="145"/>
        <v>490.3</v>
      </c>
    </row>
    <row r="394" spans="1:9" ht="33.75">
      <c r="A394" s="24"/>
      <c r="B394" s="19" t="s">
        <v>227</v>
      </c>
      <c r="C394" s="14" t="s">
        <v>52</v>
      </c>
      <c r="D394" s="14" t="s">
        <v>11</v>
      </c>
      <c r="E394" s="14" t="s">
        <v>393</v>
      </c>
      <c r="F394" s="14" t="s">
        <v>67</v>
      </c>
      <c r="G394" s="12">
        <v>9.8000000000000007</v>
      </c>
      <c r="H394" s="18"/>
      <c r="I394" s="12">
        <f>G394+H394</f>
        <v>9.8000000000000007</v>
      </c>
    </row>
    <row r="395" spans="1:9" ht="33.75">
      <c r="A395" s="24"/>
      <c r="B395" s="19" t="s">
        <v>228</v>
      </c>
      <c r="C395" s="14" t="s">
        <v>52</v>
      </c>
      <c r="D395" s="14" t="s">
        <v>11</v>
      </c>
      <c r="E395" s="14" t="s">
        <v>393</v>
      </c>
      <c r="F395" s="14" t="s">
        <v>67</v>
      </c>
      <c r="G395" s="12">
        <v>480.5</v>
      </c>
      <c r="H395" s="18"/>
      <c r="I395" s="12">
        <f>G395+H395</f>
        <v>480.5</v>
      </c>
    </row>
    <row r="396" spans="1:9" ht="56.25">
      <c r="A396" s="24"/>
      <c r="B396" s="47" t="s">
        <v>450</v>
      </c>
      <c r="C396" s="14" t="s">
        <v>52</v>
      </c>
      <c r="D396" s="14" t="s">
        <v>11</v>
      </c>
      <c r="E396" s="14" t="s">
        <v>451</v>
      </c>
      <c r="F396" s="17"/>
      <c r="G396" s="12">
        <f>SUM(G397)</f>
        <v>639.79999999999995</v>
      </c>
      <c r="H396" s="12">
        <f>SUM(H397)</f>
        <v>0</v>
      </c>
      <c r="I396" s="12">
        <f>SUM(I397)</f>
        <v>639.79999999999995</v>
      </c>
    </row>
    <row r="397" spans="1:9">
      <c r="A397" s="24"/>
      <c r="B397" s="19" t="s">
        <v>233</v>
      </c>
      <c r="C397" s="14" t="s">
        <v>52</v>
      </c>
      <c r="D397" s="14" t="s">
        <v>11</v>
      </c>
      <c r="E397" s="14" t="s">
        <v>451</v>
      </c>
      <c r="F397" s="17" t="s">
        <v>68</v>
      </c>
      <c r="G397" s="12">
        <f>10.9+628.9</f>
        <v>639.79999999999995</v>
      </c>
      <c r="H397" s="12"/>
      <c r="I397" s="12">
        <f>G397+H397</f>
        <v>639.79999999999995</v>
      </c>
    </row>
    <row r="398" spans="1:9" ht="47.25" customHeight="1">
      <c r="A398" s="24"/>
      <c r="B398" s="47" t="s">
        <v>394</v>
      </c>
      <c r="C398" s="14" t="s">
        <v>52</v>
      </c>
      <c r="D398" s="14" t="s">
        <v>11</v>
      </c>
      <c r="E398" s="14" t="s">
        <v>437</v>
      </c>
      <c r="F398" s="17"/>
      <c r="G398" s="12">
        <f>SUM(G399)</f>
        <v>1093</v>
      </c>
      <c r="H398" s="12">
        <f>SUM(H399)</f>
        <v>0</v>
      </c>
      <c r="I398" s="12">
        <f>SUM(I399)</f>
        <v>1093</v>
      </c>
    </row>
    <row r="399" spans="1:9">
      <c r="A399" s="24"/>
      <c r="B399" s="19" t="s">
        <v>233</v>
      </c>
      <c r="C399" s="14" t="s">
        <v>52</v>
      </c>
      <c r="D399" s="14" t="s">
        <v>11</v>
      </c>
      <c r="E399" s="14" t="s">
        <v>437</v>
      </c>
      <c r="F399" s="17" t="s">
        <v>68</v>
      </c>
      <c r="G399" s="12">
        <v>1093</v>
      </c>
      <c r="H399" s="12"/>
      <c r="I399" s="12">
        <f>G399+H399</f>
        <v>1093</v>
      </c>
    </row>
    <row r="400" spans="1:9" ht="67.5">
      <c r="A400" s="24"/>
      <c r="B400" s="35" t="s">
        <v>452</v>
      </c>
      <c r="C400" s="14" t="s">
        <v>52</v>
      </c>
      <c r="D400" s="14" t="s">
        <v>11</v>
      </c>
      <c r="E400" s="14" t="s">
        <v>453</v>
      </c>
      <c r="F400" s="17"/>
      <c r="G400" s="12">
        <f>SUM(G401)</f>
        <v>28070.1</v>
      </c>
      <c r="H400" s="12">
        <f>SUM(H401)</f>
        <v>0</v>
      </c>
      <c r="I400" s="12">
        <f>SUM(I401)</f>
        <v>28070.1</v>
      </c>
    </row>
    <row r="401" spans="1:9">
      <c r="A401" s="24"/>
      <c r="B401" s="19" t="s">
        <v>233</v>
      </c>
      <c r="C401" s="14" t="s">
        <v>52</v>
      </c>
      <c r="D401" s="14" t="s">
        <v>11</v>
      </c>
      <c r="E401" s="14" t="s">
        <v>453</v>
      </c>
      <c r="F401" s="17" t="s">
        <v>68</v>
      </c>
      <c r="G401" s="12">
        <v>28070.1</v>
      </c>
      <c r="H401" s="12"/>
      <c r="I401" s="12">
        <f>G401+H401</f>
        <v>28070.1</v>
      </c>
    </row>
    <row r="402" spans="1:9">
      <c r="A402" s="57" t="s">
        <v>60</v>
      </c>
      <c r="B402" s="9" t="s">
        <v>152</v>
      </c>
      <c r="C402" s="23" t="s">
        <v>52</v>
      </c>
      <c r="D402" s="23" t="s">
        <v>17</v>
      </c>
      <c r="E402" s="23"/>
      <c r="F402" s="11"/>
      <c r="G402" s="28">
        <f t="shared" ref="G402:I402" si="146">G403</f>
        <v>43330.5</v>
      </c>
      <c r="H402" s="28">
        <f t="shared" si="146"/>
        <v>453.39999999999992</v>
      </c>
      <c r="I402" s="28">
        <f t="shared" si="146"/>
        <v>43783.899999999994</v>
      </c>
    </row>
    <row r="403" spans="1:9" ht="33.75">
      <c r="A403" s="24"/>
      <c r="B403" s="13" t="s">
        <v>266</v>
      </c>
      <c r="C403" s="14" t="s">
        <v>52</v>
      </c>
      <c r="D403" s="14" t="s">
        <v>17</v>
      </c>
      <c r="E403" s="14" t="s">
        <v>174</v>
      </c>
      <c r="F403" s="14"/>
      <c r="G403" s="12">
        <f>G404+G422</f>
        <v>43330.5</v>
      </c>
      <c r="H403" s="12">
        <f>H404+H422</f>
        <v>453.39999999999992</v>
      </c>
      <c r="I403" s="12">
        <f>I404+I422</f>
        <v>43783.899999999994</v>
      </c>
    </row>
    <row r="404" spans="1:9">
      <c r="A404" s="24"/>
      <c r="B404" s="13" t="s">
        <v>173</v>
      </c>
      <c r="C404" s="14" t="s">
        <v>52</v>
      </c>
      <c r="D404" s="14" t="s">
        <v>17</v>
      </c>
      <c r="E404" s="14" t="s">
        <v>175</v>
      </c>
      <c r="F404" s="14"/>
      <c r="G404" s="12">
        <f>G405+G408+G410+G412+G415+G418</f>
        <v>26388.9</v>
      </c>
      <c r="H404" s="12">
        <f>H405+H408+H410+H412+H415+H418</f>
        <v>202.79999999999993</v>
      </c>
      <c r="I404" s="12">
        <f>I405+I408+I410+I412+I415+I418</f>
        <v>26591.699999999997</v>
      </c>
    </row>
    <row r="405" spans="1:9">
      <c r="A405" s="24"/>
      <c r="B405" s="13" t="s">
        <v>116</v>
      </c>
      <c r="C405" s="14" t="s">
        <v>52</v>
      </c>
      <c r="D405" s="14" t="s">
        <v>17</v>
      </c>
      <c r="E405" s="14" t="s">
        <v>117</v>
      </c>
      <c r="F405" s="14"/>
      <c r="G405" s="12">
        <f>G406+G407</f>
        <v>1206.5</v>
      </c>
      <c r="H405" s="12">
        <f t="shared" ref="H405:I405" si="147">H406+H407</f>
        <v>216.1</v>
      </c>
      <c r="I405" s="12">
        <f t="shared" si="147"/>
        <v>1422.6</v>
      </c>
    </row>
    <row r="406" spans="1:9" ht="33.75">
      <c r="A406" s="24"/>
      <c r="B406" s="13" t="s">
        <v>56</v>
      </c>
      <c r="C406" s="14" t="s">
        <v>52</v>
      </c>
      <c r="D406" s="14" t="s">
        <v>17</v>
      </c>
      <c r="E406" s="14" t="s">
        <v>117</v>
      </c>
      <c r="F406" s="17">
        <v>611</v>
      </c>
      <c r="G406" s="12">
        <v>714.8</v>
      </c>
      <c r="H406" s="12"/>
      <c r="I406" s="12">
        <f>G406+H406</f>
        <v>714.8</v>
      </c>
    </row>
    <row r="407" spans="1:9">
      <c r="A407" s="24"/>
      <c r="B407" s="10" t="s">
        <v>322</v>
      </c>
      <c r="C407" s="14" t="s">
        <v>52</v>
      </c>
      <c r="D407" s="14" t="s">
        <v>17</v>
      </c>
      <c r="E407" s="14" t="s">
        <v>117</v>
      </c>
      <c r="F407" s="17" t="s">
        <v>68</v>
      </c>
      <c r="G407" s="12">
        <v>491.7</v>
      </c>
      <c r="H407" s="12">
        <v>216.1</v>
      </c>
      <c r="I407" s="12">
        <f>G407+H407</f>
        <v>707.8</v>
      </c>
    </row>
    <row r="408" spans="1:9">
      <c r="A408" s="24"/>
      <c r="B408" s="13" t="s">
        <v>252</v>
      </c>
      <c r="C408" s="14" t="s">
        <v>52</v>
      </c>
      <c r="D408" s="14" t="s">
        <v>17</v>
      </c>
      <c r="E408" s="14" t="s">
        <v>253</v>
      </c>
      <c r="F408" s="14"/>
      <c r="G408" s="12">
        <f t="shared" ref="G408:I408" si="148">G409</f>
        <v>1861.6</v>
      </c>
      <c r="H408" s="12">
        <f t="shared" si="148"/>
        <v>0</v>
      </c>
      <c r="I408" s="12">
        <f t="shared" si="148"/>
        <v>1861.6</v>
      </c>
    </row>
    <row r="409" spans="1:9" ht="33.75">
      <c r="A409" s="24"/>
      <c r="B409" s="13" t="s">
        <v>56</v>
      </c>
      <c r="C409" s="14" t="s">
        <v>52</v>
      </c>
      <c r="D409" s="14" t="s">
        <v>17</v>
      </c>
      <c r="E409" s="14" t="s">
        <v>253</v>
      </c>
      <c r="F409" s="17">
        <v>611</v>
      </c>
      <c r="G409" s="12">
        <v>1861.6</v>
      </c>
      <c r="H409" s="12"/>
      <c r="I409" s="12">
        <f>G409+H409</f>
        <v>1861.6</v>
      </c>
    </row>
    <row r="410" spans="1:9">
      <c r="A410" s="24"/>
      <c r="B410" s="13" t="s">
        <v>254</v>
      </c>
      <c r="C410" s="14" t="s">
        <v>52</v>
      </c>
      <c r="D410" s="14" t="s">
        <v>17</v>
      </c>
      <c r="E410" s="14" t="s">
        <v>255</v>
      </c>
      <c r="F410" s="14"/>
      <c r="G410" s="12">
        <f t="shared" ref="G410:I410" si="149">G411</f>
        <v>623.1</v>
      </c>
      <c r="H410" s="12">
        <f t="shared" si="149"/>
        <v>0</v>
      </c>
      <c r="I410" s="12">
        <f t="shared" si="149"/>
        <v>623.1</v>
      </c>
    </row>
    <row r="411" spans="1:9" ht="33.75">
      <c r="A411" s="24"/>
      <c r="B411" s="13" t="s">
        <v>56</v>
      </c>
      <c r="C411" s="14" t="s">
        <v>52</v>
      </c>
      <c r="D411" s="14" t="s">
        <v>17</v>
      </c>
      <c r="E411" s="14" t="s">
        <v>255</v>
      </c>
      <c r="F411" s="17">
        <v>611</v>
      </c>
      <c r="G411" s="12">
        <v>623.1</v>
      </c>
      <c r="H411" s="12"/>
      <c r="I411" s="12">
        <f>G411+H411</f>
        <v>623.1</v>
      </c>
    </row>
    <row r="412" spans="1:9" ht="22.5">
      <c r="A412" s="24"/>
      <c r="B412" s="10" t="s">
        <v>185</v>
      </c>
      <c r="C412" s="14" t="s">
        <v>52</v>
      </c>
      <c r="D412" s="14" t="s">
        <v>17</v>
      </c>
      <c r="E412" s="14" t="s">
        <v>186</v>
      </c>
      <c r="F412" s="17"/>
      <c r="G412" s="12">
        <f t="shared" ref="G412:I412" si="150">G413+G414</f>
        <v>13048.8</v>
      </c>
      <c r="H412" s="12">
        <f t="shared" si="150"/>
        <v>0</v>
      </c>
      <c r="I412" s="12">
        <f t="shared" si="150"/>
        <v>13048.8</v>
      </c>
    </row>
    <row r="413" spans="1:9" ht="33.75">
      <c r="A413" s="24"/>
      <c r="B413" s="10" t="s">
        <v>56</v>
      </c>
      <c r="C413" s="14" t="s">
        <v>52</v>
      </c>
      <c r="D413" s="14" t="s">
        <v>17</v>
      </c>
      <c r="E413" s="14" t="s">
        <v>186</v>
      </c>
      <c r="F413" s="17" t="s">
        <v>67</v>
      </c>
      <c r="G413" s="12">
        <v>12876.3</v>
      </c>
      <c r="H413" s="12"/>
      <c r="I413" s="12">
        <f>G413+H413</f>
        <v>12876.3</v>
      </c>
    </row>
    <row r="414" spans="1:9">
      <c r="A414" s="24"/>
      <c r="B414" s="10" t="s">
        <v>322</v>
      </c>
      <c r="C414" s="14" t="s">
        <v>52</v>
      </c>
      <c r="D414" s="14" t="s">
        <v>17</v>
      </c>
      <c r="E414" s="14" t="s">
        <v>186</v>
      </c>
      <c r="F414" s="17" t="s">
        <v>68</v>
      </c>
      <c r="G414" s="12">
        <v>172.5</v>
      </c>
      <c r="H414" s="12"/>
      <c r="I414" s="12">
        <f>G414+H414</f>
        <v>172.5</v>
      </c>
    </row>
    <row r="415" spans="1:9" ht="22.5">
      <c r="A415" s="24"/>
      <c r="B415" s="48" t="s">
        <v>118</v>
      </c>
      <c r="C415" s="14" t="s">
        <v>52</v>
      </c>
      <c r="D415" s="14" t="s">
        <v>17</v>
      </c>
      <c r="E415" s="14" t="s">
        <v>119</v>
      </c>
      <c r="F415" s="17"/>
      <c r="G415" s="12">
        <f>G416+G417</f>
        <v>733.1</v>
      </c>
      <c r="H415" s="12">
        <f t="shared" ref="H415:I415" si="151">H416+H417</f>
        <v>0</v>
      </c>
      <c r="I415" s="12">
        <f t="shared" si="151"/>
        <v>733.1</v>
      </c>
    </row>
    <row r="416" spans="1:9" ht="33.75">
      <c r="A416" s="24"/>
      <c r="B416" s="13" t="s">
        <v>57</v>
      </c>
      <c r="C416" s="14" t="s">
        <v>52</v>
      </c>
      <c r="D416" s="14" t="s">
        <v>17</v>
      </c>
      <c r="E416" s="14" t="s">
        <v>119</v>
      </c>
      <c r="F416" s="17">
        <v>611</v>
      </c>
      <c r="G416" s="12">
        <v>535.1</v>
      </c>
      <c r="H416" s="12"/>
      <c r="I416" s="12">
        <f>G416+H416</f>
        <v>535.1</v>
      </c>
    </row>
    <row r="417" spans="1:9">
      <c r="A417" s="24"/>
      <c r="B417" s="13" t="s">
        <v>322</v>
      </c>
      <c r="C417" s="14" t="s">
        <v>52</v>
      </c>
      <c r="D417" s="14" t="s">
        <v>17</v>
      </c>
      <c r="E417" s="14" t="s">
        <v>119</v>
      </c>
      <c r="F417" s="17" t="s">
        <v>68</v>
      </c>
      <c r="G417" s="12">
        <v>198</v>
      </c>
      <c r="H417" s="12"/>
      <c r="I417" s="12">
        <f>G417+H417</f>
        <v>198</v>
      </c>
    </row>
    <row r="418" spans="1:9" ht="22.5">
      <c r="A418" s="24"/>
      <c r="B418" s="10" t="s">
        <v>187</v>
      </c>
      <c r="C418" s="14" t="s">
        <v>52</v>
      </c>
      <c r="D418" s="14" t="s">
        <v>17</v>
      </c>
      <c r="E418" s="14" t="s">
        <v>188</v>
      </c>
      <c r="F418" s="14"/>
      <c r="G418" s="12">
        <f>G419+G420+G421</f>
        <v>8915.8000000000011</v>
      </c>
      <c r="H418" s="12">
        <f t="shared" ref="H418:I418" si="152">H419+H420+H421</f>
        <v>-13.300000000000068</v>
      </c>
      <c r="I418" s="12">
        <f t="shared" si="152"/>
        <v>8902.5</v>
      </c>
    </row>
    <row r="419" spans="1:9" ht="33.75">
      <c r="A419" s="24"/>
      <c r="B419" s="10" t="s">
        <v>57</v>
      </c>
      <c r="C419" s="14" t="s">
        <v>52</v>
      </c>
      <c r="D419" s="14" t="s">
        <v>17</v>
      </c>
      <c r="E419" s="14" t="s">
        <v>188</v>
      </c>
      <c r="F419" s="14" t="s">
        <v>67</v>
      </c>
      <c r="G419" s="12">
        <v>7731.3</v>
      </c>
      <c r="H419" s="12">
        <v>-682.2</v>
      </c>
      <c r="I419" s="12">
        <f>G419+H419</f>
        <v>7049.1</v>
      </c>
    </row>
    <row r="420" spans="1:9">
      <c r="A420" s="24"/>
      <c r="B420" s="13" t="s">
        <v>322</v>
      </c>
      <c r="C420" s="14" t="s">
        <v>52</v>
      </c>
      <c r="D420" s="14" t="s">
        <v>17</v>
      </c>
      <c r="E420" s="14" t="s">
        <v>188</v>
      </c>
      <c r="F420" s="14" t="s">
        <v>68</v>
      </c>
      <c r="G420" s="12">
        <v>88.3</v>
      </c>
      <c r="H420" s="12"/>
      <c r="I420" s="12">
        <f>G420+H420</f>
        <v>88.3</v>
      </c>
    </row>
    <row r="421" spans="1:9" ht="45">
      <c r="A421" s="24"/>
      <c r="B421" s="19" t="s">
        <v>438</v>
      </c>
      <c r="C421" s="14" t="s">
        <v>52</v>
      </c>
      <c r="D421" s="14" t="s">
        <v>17</v>
      </c>
      <c r="E421" s="14" t="s">
        <v>188</v>
      </c>
      <c r="F421" s="14" t="s">
        <v>439</v>
      </c>
      <c r="G421" s="12">
        <v>1096.2</v>
      </c>
      <c r="H421" s="18">
        <v>668.9</v>
      </c>
      <c r="I421" s="12">
        <f>G421+H421</f>
        <v>1765.1</v>
      </c>
    </row>
    <row r="422" spans="1:9">
      <c r="A422" s="24"/>
      <c r="B422" s="13" t="s">
        <v>176</v>
      </c>
      <c r="C422" s="14" t="s">
        <v>52</v>
      </c>
      <c r="D422" s="14" t="s">
        <v>17</v>
      </c>
      <c r="E422" s="14" t="s">
        <v>177</v>
      </c>
      <c r="F422" s="14"/>
      <c r="G422" s="12">
        <f>G423+G426+G428+G430</f>
        <v>16941.599999999999</v>
      </c>
      <c r="H422" s="12">
        <f>H423+H426+H428+H430</f>
        <v>250.6</v>
      </c>
      <c r="I422" s="12">
        <f>I423+I426+I428+I430</f>
        <v>17192.2</v>
      </c>
    </row>
    <row r="423" spans="1:9" ht="22.5">
      <c r="A423" s="24"/>
      <c r="B423" s="48" t="s">
        <v>120</v>
      </c>
      <c r="C423" s="14" t="s">
        <v>52</v>
      </c>
      <c r="D423" s="14" t="s">
        <v>17</v>
      </c>
      <c r="E423" s="14" t="s">
        <v>121</v>
      </c>
      <c r="F423" s="14"/>
      <c r="G423" s="12">
        <f>G424+G425</f>
        <v>3274.4</v>
      </c>
      <c r="H423" s="12">
        <f t="shared" ref="H423:I423" si="153">H424+H425</f>
        <v>251.6</v>
      </c>
      <c r="I423" s="12">
        <f t="shared" si="153"/>
        <v>3526</v>
      </c>
    </row>
    <row r="424" spans="1:9" ht="33.75">
      <c r="A424" s="24"/>
      <c r="B424" s="13" t="s">
        <v>57</v>
      </c>
      <c r="C424" s="14" t="s">
        <v>52</v>
      </c>
      <c r="D424" s="14" t="s">
        <v>17</v>
      </c>
      <c r="E424" s="14" t="s">
        <v>121</v>
      </c>
      <c r="F424" s="17">
        <v>611</v>
      </c>
      <c r="G424" s="12">
        <v>2928.8</v>
      </c>
      <c r="H424" s="12"/>
      <c r="I424" s="12">
        <f>G424+H424</f>
        <v>2928.8</v>
      </c>
    </row>
    <row r="425" spans="1:9">
      <c r="A425" s="24"/>
      <c r="B425" s="13" t="s">
        <v>322</v>
      </c>
      <c r="C425" s="14" t="s">
        <v>52</v>
      </c>
      <c r="D425" s="14" t="s">
        <v>17</v>
      </c>
      <c r="E425" s="14" t="s">
        <v>121</v>
      </c>
      <c r="F425" s="17" t="s">
        <v>68</v>
      </c>
      <c r="G425" s="12">
        <v>345.6</v>
      </c>
      <c r="H425" s="12">
        <v>251.6</v>
      </c>
      <c r="I425" s="12">
        <f>G425+H425</f>
        <v>597.20000000000005</v>
      </c>
    </row>
    <row r="426" spans="1:9" ht="35.25" customHeight="1">
      <c r="A426" s="24"/>
      <c r="B426" s="13" t="s">
        <v>400</v>
      </c>
      <c r="C426" s="14" t="s">
        <v>52</v>
      </c>
      <c r="D426" s="14" t="s">
        <v>17</v>
      </c>
      <c r="E426" s="14" t="s">
        <v>367</v>
      </c>
      <c r="F426" s="17"/>
      <c r="G426" s="12">
        <f t="shared" ref="G426:I426" si="154">SUM(G427)</f>
        <v>381.1</v>
      </c>
      <c r="H426" s="12">
        <f t="shared" si="154"/>
        <v>0</v>
      </c>
      <c r="I426" s="12">
        <f t="shared" si="154"/>
        <v>381.1</v>
      </c>
    </row>
    <row r="427" spans="1:9" ht="33.75">
      <c r="A427" s="24"/>
      <c r="B427" s="13" t="s">
        <v>57</v>
      </c>
      <c r="C427" s="14" t="s">
        <v>52</v>
      </c>
      <c r="D427" s="14" t="s">
        <v>17</v>
      </c>
      <c r="E427" s="14" t="s">
        <v>367</v>
      </c>
      <c r="F427" s="14" t="s">
        <v>67</v>
      </c>
      <c r="G427" s="12">
        <v>381.1</v>
      </c>
      <c r="H427" s="18"/>
      <c r="I427" s="12">
        <f>G427+H427</f>
        <v>381.1</v>
      </c>
    </row>
    <row r="428" spans="1:9" ht="22.5">
      <c r="A428" s="24"/>
      <c r="B428" s="19" t="s">
        <v>234</v>
      </c>
      <c r="C428" s="14" t="s">
        <v>52</v>
      </c>
      <c r="D428" s="14" t="s">
        <v>17</v>
      </c>
      <c r="E428" s="14" t="s">
        <v>368</v>
      </c>
      <c r="F428" s="17"/>
      <c r="G428" s="12">
        <f t="shared" ref="G428:I428" si="155">SUM(G429)</f>
        <v>3.2</v>
      </c>
      <c r="H428" s="12">
        <f t="shared" si="155"/>
        <v>-1</v>
      </c>
      <c r="I428" s="12">
        <f t="shared" si="155"/>
        <v>2.2000000000000002</v>
      </c>
    </row>
    <row r="429" spans="1:9" ht="33.75">
      <c r="A429" s="24"/>
      <c r="B429" s="19" t="s">
        <v>57</v>
      </c>
      <c r="C429" s="14" t="s">
        <v>52</v>
      </c>
      <c r="D429" s="14" t="s">
        <v>17</v>
      </c>
      <c r="E429" s="14" t="s">
        <v>368</v>
      </c>
      <c r="F429" s="14" t="s">
        <v>67</v>
      </c>
      <c r="G429" s="12">
        <v>3.2</v>
      </c>
      <c r="H429" s="12">
        <v>-1</v>
      </c>
      <c r="I429" s="12">
        <f>G429+H429</f>
        <v>2.2000000000000002</v>
      </c>
    </row>
    <row r="430" spans="1:9" ht="33.75">
      <c r="A430" s="24"/>
      <c r="B430" s="10" t="s">
        <v>189</v>
      </c>
      <c r="C430" s="14" t="s">
        <v>52</v>
      </c>
      <c r="D430" s="14" t="s">
        <v>17</v>
      </c>
      <c r="E430" s="14" t="s">
        <v>190</v>
      </c>
      <c r="F430" s="14"/>
      <c r="G430" s="12">
        <f>G431+G432+G433</f>
        <v>13282.9</v>
      </c>
      <c r="H430" s="12">
        <f t="shared" ref="H430:I430" si="156">H431+H432+H433</f>
        <v>0</v>
      </c>
      <c r="I430" s="12">
        <f t="shared" si="156"/>
        <v>13282.9</v>
      </c>
    </row>
    <row r="431" spans="1:9" ht="33.75">
      <c r="A431" s="22"/>
      <c r="B431" s="10" t="s">
        <v>57</v>
      </c>
      <c r="C431" s="14" t="s">
        <v>52</v>
      </c>
      <c r="D431" s="14" t="s">
        <v>17</v>
      </c>
      <c r="E431" s="14" t="s">
        <v>190</v>
      </c>
      <c r="F431" s="14" t="s">
        <v>67</v>
      </c>
      <c r="G431" s="12">
        <v>12105.6</v>
      </c>
      <c r="H431" s="12">
        <v>-659.1</v>
      </c>
      <c r="I431" s="12">
        <f>G431+H431</f>
        <v>11446.5</v>
      </c>
    </row>
    <row r="432" spans="1:9">
      <c r="A432" s="24"/>
      <c r="B432" s="13" t="s">
        <v>322</v>
      </c>
      <c r="C432" s="14" t="s">
        <v>52</v>
      </c>
      <c r="D432" s="14" t="s">
        <v>17</v>
      </c>
      <c r="E432" s="14" t="s">
        <v>190</v>
      </c>
      <c r="F432" s="14" t="s">
        <v>68</v>
      </c>
      <c r="G432" s="12">
        <v>131.5</v>
      </c>
      <c r="H432" s="12"/>
      <c r="I432" s="12">
        <f>G432+H432</f>
        <v>131.5</v>
      </c>
    </row>
    <row r="433" spans="1:9" ht="45">
      <c r="A433" s="24"/>
      <c r="B433" s="19" t="s">
        <v>438</v>
      </c>
      <c r="C433" s="14" t="s">
        <v>52</v>
      </c>
      <c r="D433" s="14" t="s">
        <v>17</v>
      </c>
      <c r="E433" s="14" t="s">
        <v>190</v>
      </c>
      <c r="F433" s="14" t="s">
        <v>439</v>
      </c>
      <c r="G433" s="12">
        <v>1045.8</v>
      </c>
      <c r="H433" s="12">
        <v>659.1</v>
      </c>
      <c r="I433" s="12">
        <f>G433+H433</f>
        <v>1704.9</v>
      </c>
    </row>
    <row r="434" spans="1:9" ht="21.75">
      <c r="A434" s="22" t="s">
        <v>61</v>
      </c>
      <c r="B434" s="39" t="s">
        <v>508</v>
      </c>
      <c r="C434" s="32" t="s">
        <v>52</v>
      </c>
      <c r="D434" s="32" t="s">
        <v>46</v>
      </c>
      <c r="E434" s="32" t="s">
        <v>477</v>
      </c>
      <c r="F434" s="32" t="s">
        <v>463</v>
      </c>
      <c r="G434" s="28">
        <f>G435</f>
        <v>0</v>
      </c>
      <c r="H434" s="28">
        <f t="shared" ref="H434:I437" si="157">H435</f>
        <v>22.5</v>
      </c>
      <c r="I434" s="28">
        <f t="shared" si="157"/>
        <v>22.5</v>
      </c>
    </row>
    <row r="435" spans="1:9" ht="33.75">
      <c r="A435" s="24"/>
      <c r="B435" s="60" t="s">
        <v>359</v>
      </c>
      <c r="C435" s="14" t="s">
        <v>52</v>
      </c>
      <c r="D435" s="14" t="s">
        <v>46</v>
      </c>
      <c r="E435" s="14" t="s">
        <v>163</v>
      </c>
      <c r="F435" s="14" t="s">
        <v>463</v>
      </c>
      <c r="G435" s="12">
        <f>G436</f>
        <v>0</v>
      </c>
      <c r="H435" s="12">
        <f t="shared" si="157"/>
        <v>22.5</v>
      </c>
      <c r="I435" s="12">
        <f t="shared" si="157"/>
        <v>22.5</v>
      </c>
    </row>
    <row r="436" spans="1:9" ht="33.75">
      <c r="A436" s="24"/>
      <c r="B436" s="61" t="s">
        <v>509</v>
      </c>
      <c r="C436" s="14" t="s">
        <v>52</v>
      </c>
      <c r="D436" s="14" t="s">
        <v>46</v>
      </c>
      <c r="E436" s="14" t="s">
        <v>265</v>
      </c>
      <c r="F436" s="14" t="s">
        <v>463</v>
      </c>
      <c r="G436" s="12">
        <f>G437</f>
        <v>0</v>
      </c>
      <c r="H436" s="12">
        <f t="shared" si="157"/>
        <v>22.5</v>
      </c>
      <c r="I436" s="12">
        <f t="shared" si="157"/>
        <v>22.5</v>
      </c>
    </row>
    <row r="437" spans="1:9" ht="22.5">
      <c r="A437" s="24"/>
      <c r="B437" s="61" t="s">
        <v>510</v>
      </c>
      <c r="C437" s="14" t="s">
        <v>52</v>
      </c>
      <c r="D437" s="14" t="s">
        <v>46</v>
      </c>
      <c r="E437" s="14" t="s">
        <v>203</v>
      </c>
      <c r="F437" s="14" t="s">
        <v>463</v>
      </c>
      <c r="G437" s="12">
        <f>G438</f>
        <v>0</v>
      </c>
      <c r="H437" s="12">
        <f t="shared" si="157"/>
        <v>22.5</v>
      </c>
      <c r="I437" s="12">
        <f t="shared" si="157"/>
        <v>22.5</v>
      </c>
    </row>
    <row r="438" spans="1:9" ht="22.5">
      <c r="A438" s="24"/>
      <c r="B438" s="10" t="s">
        <v>91</v>
      </c>
      <c r="C438" s="14" t="s">
        <v>52</v>
      </c>
      <c r="D438" s="14" t="s">
        <v>46</v>
      </c>
      <c r="E438" s="14" t="s">
        <v>203</v>
      </c>
      <c r="F438" s="14" t="s">
        <v>22</v>
      </c>
      <c r="G438" s="12"/>
      <c r="H438" s="12">
        <v>22.5</v>
      </c>
      <c r="I438" s="12">
        <f>SUM(G438:H438)</f>
        <v>22.5</v>
      </c>
    </row>
    <row r="439" spans="1:9">
      <c r="A439" s="22" t="s">
        <v>158</v>
      </c>
      <c r="B439" s="9" t="s">
        <v>144</v>
      </c>
      <c r="C439" s="23" t="s">
        <v>52</v>
      </c>
      <c r="D439" s="23" t="s">
        <v>52</v>
      </c>
      <c r="E439" s="23"/>
      <c r="F439" s="23"/>
      <c r="G439" s="33">
        <f t="shared" ref="G439:I441" si="158">G440</f>
        <v>339.4</v>
      </c>
      <c r="H439" s="33">
        <f>H440</f>
        <v>0</v>
      </c>
      <c r="I439" s="33">
        <f t="shared" si="158"/>
        <v>339.4</v>
      </c>
    </row>
    <row r="440" spans="1:9" ht="33.75">
      <c r="A440" s="24"/>
      <c r="B440" s="13" t="s">
        <v>266</v>
      </c>
      <c r="C440" s="14" t="s">
        <v>52</v>
      </c>
      <c r="D440" s="14" t="s">
        <v>52</v>
      </c>
      <c r="E440" s="14" t="s">
        <v>174</v>
      </c>
      <c r="F440" s="14"/>
      <c r="G440" s="12">
        <f t="shared" si="158"/>
        <v>339.4</v>
      </c>
      <c r="H440" s="12">
        <f t="shared" si="158"/>
        <v>0</v>
      </c>
      <c r="I440" s="12">
        <f t="shared" si="158"/>
        <v>339.4</v>
      </c>
    </row>
    <row r="441" spans="1:9">
      <c r="A441" s="24"/>
      <c r="B441" s="13" t="s">
        <v>173</v>
      </c>
      <c r="C441" s="14" t="s">
        <v>52</v>
      </c>
      <c r="D441" s="14" t="s">
        <v>52</v>
      </c>
      <c r="E441" s="14" t="s">
        <v>175</v>
      </c>
      <c r="F441" s="14"/>
      <c r="G441" s="12">
        <f t="shared" si="158"/>
        <v>339.4</v>
      </c>
      <c r="H441" s="12">
        <f t="shared" si="158"/>
        <v>0</v>
      </c>
      <c r="I441" s="12">
        <f t="shared" si="158"/>
        <v>339.4</v>
      </c>
    </row>
    <row r="442" spans="1:9">
      <c r="A442" s="24"/>
      <c r="B442" s="13" t="s">
        <v>329</v>
      </c>
      <c r="C442" s="14" t="s">
        <v>52</v>
      </c>
      <c r="D442" s="14" t="s">
        <v>52</v>
      </c>
      <c r="E442" s="14" t="s">
        <v>327</v>
      </c>
      <c r="F442" s="14"/>
      <c r="G442" s="12">
        <f t="shared" ref="G442" si="159">SUM(G443:G444)</f>
        <v>339.4</v>
      </c>
      <c r="H442" s="12">
        <f t="shared" ref="H442:I442" si="160">SUM(H443:H444)</f>
        <v>0</v>
      </c>
      <c r="I442" s="12">
        <f t="shared" si="160"/>
        <v>339.4</v>
      </c>
    </row>
    <row r="443" spans="1:9" ht="22.5">
      <c r="A443" s="24"/>
      <c r="B443" s="13" t="s">
        <v>91</v>
      </c>
      <c r="C443" s="14" t="s">
        <v>52</v>
      </c>
      <c r="D443" s="14" t="s">
        <v>52</v>
      </c>
      <c r="E443" s="14" t="s">
        <v>327</v>
      </c>
      <c r="F443" s="14" t="s">
        <v>22</v>
      </c>
      <c r="G443" s="12">
        <v>252.1</v>
      </c>
      <c r="H443" s="12"/>
      <c r="I443" s="12">
        <f>G443+H443</f>
        <v>252.1</v>
      </c>
    </row>
    <row r="444" spans="1:9">
      <c r="A444" s="24"/>
      <c r="B444" s="29" t="s">
        <v>330</v>
      </c>
      <c r="C444" s="14" t="s">
        <v>52</v>
      </c>
      <c r="D444" s="14" t="s">
        <v>52</v>
      </c>
      <c r="E444" s="14" t="s">
        <v>327</v>
      </c>
      <c r="F444" s="14" t="s">
        <v>328</v>
      </c>
      <c r="G444" s="12">
        <v>87.3</v>
      </c>
      <c r="H444" s="12"/>
      <c r="I444" s="12">
        <f>G444+H444</f>
        <v>87.3</v>
      </c>
    </row>
    <row r="445" spans="1:9">
      <c r="A445" s="22" t="s">
        <v>507</v>
      </c>
      <c r="B445" s="9" t="s">
        <v>62</v>
      </c>
      <c r="C445" s="23" t="s">
        <v>52</v>
      </c>
      <c r="D445" s="23" t="s">
        <v>42</v>
      </c>
      <c r="E445" s="23"/>
      <c r="F445" s="23"/>
      <c r="G445" s="28">
        <f t="shared" ref="G445:I447" si="161">G446</f>
        <v>22693.8</v>
      </c>
      <c r="H445" s="28">
        <f t="shared" si="161"/>
        <v>1295.2000000000007</v>
      </c>
      <c r="I445" s="28">
        <f t="shared" si="161"/>
        <v>23989</v>
      </c>
    </row>
    <row r="446" spans="1:9" ht="33.75">
      <c r="A446" s="24"/>
      <c r="B446" s="10" t="s">
        <v>266</v>
      </c>
      <c r="C446" s="14" t="s">
        <v>52</v>
      </c>
      <c r="D446" s="14" t="s">
        <v>42</v>
      </c>
      <c r="E446" s="14" t="s">
        <v>174</v>
      </c>
      <c r="F446" s="14"/>
      <c r="G446" s="12">
        <f>G447+G458+G482+G470</f>
        <v>22693.8</v>
      </c>
      <c r="H446" s="12">
        <f t="shared" ref="H446:I446" si="162">H447+H458+H482+H470</f>
        <v>1295.2000000000007</v>
      </c>
      <c r="I446" s="12">
        <f t="shared" si="162"/>
        <v>23989</v>
      </c>
    </row>
    <row r="447" spans="1:9" ht="22.5">
      <c r="A447" s="24"/>
      <c r="B447" s="13" t="s">
        <v>123</v>
      </c>
      <c r="C447" s="14" t="s">
        <v>52</v>
      </c>
      <c r="D447" s="14" t="s">
        <v>42</v>
      </c>
      <c r="E447" s="14" t="s">
        <v>268</v>
      </c>
      <c r="F447" s="14"/>
      <c r="G447" s="12">
        <f t="shared" si="161"/>
        <v>2997.4999999999995</v>
      </c>
      <c r="H447" s="12">
        <f t="shared" si="161"/>
        <v>1389.5</v>
      </c>
      <c r="I447" s="12">
        <f t="shared" si="161"/>
        <v>4387</v>
      </c>
    </row>
    <row r="448" spans="1:9" ht="22.5">
      <c r="A448" s="24"/>
      <c r="B448" s="13" t="s">
        <v>124</v>
      </c>
      <c r="C448" s="14" t="s">
        <v>52</v>
      </c>
      <c r="D448" s="14" t="s">
        <v>42</v>
      </c>
      <c r="E448" s="14" t="s">
        <v>236</v>
      </c>
      <c r="F448" s="14"/>
      <c r="G448" s="12">
        <f t="shared" ref="G448:I448" si="163">G449+G452</f>
        <v>2997.4999999999995</v>
      </c>
      <c r="H448" s="12">
        <f t="shared" si="163"/>
        <v>1389.5</v>
      </c>
      <c r="I448" s="12">
        <f t="shared" si="163"/>
        <v>4387</v>
      </c>
    </row>
    <row r="449" spans="1:9" ht="22.5">
      <c r="A449" s="24"/>
      <c r="B449" s="13" t="s">
        <v>125</v>
      </c>
      <c r="C449" s="14" t="s">
        <v>52</v>
      </c>
      <c r="D449" s="14" t="s">
        <v>42</v>
      </c>
      <c r="E449" s="14" t="s">
        <v>237</v>
      </c>
      <c r="F449" s="14"/>
      <c r="G449" s="12">
        <f t="shared" ref="G449:I449" si="164">G450+G451</f>
        <v>2766.8999999999996</v>
      </c>
      <c r="H449" s="12">
        <f t="shared" si="164"/>
        <v>1195.5999999999999</v>
      </c>
      <c r="I449" s="12">
        <f t="shared" si="164"/>
        <v>3962.4999999999995</v>
      </c>
    </row>
    <row r="450" spans="1:9">
      <c r="A450" s="24"/>
      <c r="B450" s="13" t="s">
        <v>87</v>
      </c>
      <c r="C450" s="14" t="s">
        <v>52</v>
      </c>
      <c r="D450" s="14" t="s">
        <v>42</v>
      </c>
      <c r="E450" s="14" t="s">
        <v>237</v>
      </c>
      <c r="F450" s="17" t="s">
        <v>13</v>
      </c>
      <c r="G450" s="12">
        <v>2125.1</v>
      </c>
      <c r="H450" s="12">
        <v>918.3</v>
      </c>
      <c r="I450" s="12">
        <f>G450+H450</f>
        <v>3043.3999999999996</v>
      </c>
    </row>
    <row r="451" spans="1:9" ht="33.75">
      <c r="A451" s="24"/>
      <c r="B451" s="13" t="s">
        <v>88</v>
      </c>
      <c r="C451" s="14" t="s">
        <v>52</v>
      </c>
      <c r="D451" s="14" t="s">
        <v>42</v>
      </c>
      <c r="E451" s="14" t="s">
        <v>237</v>
      </c>
      <c r="F451" s="17" t="s">
        <v>89</v>
      </c>
      <c r="G451" s="12">
        <v>641.79999999999995</v>
      </c>
      <c r="H451" s="12">
        <v>277.3</v>
      </c>
      <c r="I451" s="12">
        <f>G451+H451</f>
        <v>919.09999999999991</v>
      </c>
    </row>
    <row r="452" spans="1:9" ht="22.5">
      <c r="A452" s="24"/>
      <c r="B452" s="13" t="s">
        <v>332</v>
      </c>
      <c r="C452" s="14" t="s">
        <v>52</v>
      </c>
      <c r="D452" s="14" t="s">
        <v>42</v>
      </c>
      <c r="E452" s="14" t="s">
        <v>331</v>
      </c>
      <c r="F452" s="14"/>
      <c r="G452" s="12">
        <f>SUM(G453:G457)</f>
        <v>230.6</v>
      </c>
      <c r="H452" s="12">
        <f t="shared" ref="H452:I452" si="165">SUM(H453:H457)</f>
        <v>193.9</v>
      </c>
      <c r="I452" s="12">
        <f t="shared" si="165"/>
        <v>424.5</v>
      </c>
    </row>
    <row r="453" spans="1:9" ht="22.5">
      <c r="A453" s="24"/>
      <c r="B453" s="13" t="s">
        <v>14</v>
      </c>
      <c r="C453" s="14" t="s">
        <v>52</v>
      </c>
      <c r="D453" s="14" t="s">
        <v>42</v>
      </c>
      <c r="E453" s="14" t="s">
        <v>331</v>
      </c>
      <c r="F453" s="17" t="s">
        <v>20</v>
      </c>
      <c r="G453" s="12">
        <v>177.1</v>
      </c>
      <c r="H453" s="12">
        <v>76.5</v>
      </c>
      <c r="I453" s="12">
        <f>G453+H453</f>
        <v>253.6</v>
      </c>
    </row>
    <row r="454" spans="1:9" ht="33.75">
      <c r="A454" s="24"/>
      <c r="B454" s="13" t="s">
        <v>88</v>
      </c>
      <c r="C454" s="14" t="s">
        <v>52</v>
      </c>
      <c r="D454" s="14" t="s">
        <v>42</v>
      </c>
      <c r="E454" s="14" t="s">
        <v>331</v>
      </c>
      <c r="F454" s="17" t="s">
        <v>89</v>
      </c>
      <c r="G454" s="12">
        <v>53.5</v>
      </c>
      <c r="H454" s="12">
        <v>23.1</v>
      </c>
      <c r="I454" s="12">
        <f>G454+H454</f>
        <v>76.599999999999994</v>
      </c>
    </row>
    <row r="455" spans="1:9">
      <c r="A455" s="24"/>
      <c r="B455" s="60" t="s">
        <v>23</v>
      </c>
      <c r="C455" s="11" t="s">
        <v>52</v>
      </c>
      <c r="D455" s="11" t="s">
        <v>42</v>
      </c>
      <c r="E455" s="11" t="s">
        <v>331</v>
      </c>
      <c r="F455" s="56" t="s">
        <v>99</v>
      </c>
      <c r="G455" s="12"/>
      <c r="H455" s="12">
        <v>38.5</v>
      </c>
      <c r="I455" s="12">
        <f>SUM(G455:H455)</f>
        <v>38.5</v>
      </c>
    </row>
    <row r="456" spans="1:9">
      <c r="A456" s="24"/>
      <c r="B456" s="60" t="s">
        <v>100</v>
      </c>
      <c r="C456" s="11" t="s">
        <v>52</v>
      </c>
      <c r="D456" s="11" t="s">
        <v>42</v>
      </c>
      <c r="E456" s="11" t="s">
        <v>331</v>
      </c>
      <c r="F456" s="56" t="s">
        <v>36</v>
      </c>
      <c r="G456" s="12"/>
      <c r="H456" s="12">
        <v>5.8</v>
      </c>
      <c r="I456" s="12">
        <f t="shared" ref="I456:I457" si="166">SUM(G456:H456)</f>
        <v>5.8</v>
      </c>
    </row>
    <row r="457" spans="1:9">
      <c r="A457" s="24"/>
      <c r="B457" s="60" t="s">
        <v>102</v>
      </c>
      <c r="C457" s="11" t="s">
        <v>52</v>
      </c>
      <c r="D457" s="11" t="s">
        <v>42</v>
      </c>
      <c r="E457" s="11" t="s">
        <v>331</v>
      </c>
      <c r="F457" s="56" t="s">
        <v>103</v>
      </c>
      <c r="G457" s="12"/>
      <c r="H457" s="12">
        <v>50</v>
      </c>
      <c r="I457" s="12">
        <f t="shared" si="166"/>
        <v>50</v>
      </c>
    </row>
    <row r="458" spans="1:9" ht="33.75">
      <c r="A458" s="24"/>
      <c r="B458" s="13" t="s">
        <v>269</v>
      </c>
      <c r="C458" s="14" t="s">
        <v>52</v>
      </c>
      <c r="D458" s="14" t="s">
        <v>42</v>
      </c>
      <c r="E458" s="14" t="s">
        <v>270</v>
      </c>
      <c r="F458" s="14"/>
      <c r="G458" s="12">
        <f>G459+G468</f>
        <v>18031.099999999999</v>
      </c>
      <c r="H458" s="12">
        <f t="shared" ref="H458:I458" si="167">H459+H468</f>
        <v>-18031.099999999999</v>
      </c>
      <c r="I458" s="12">
        <f t="shared" si="167"/>
        <v>0</v>
      </c>
    </row>
    <row r="459" spans="1:9" ht="22.5">
      <c r="A459" s="24"/>
      <c r="B459" s="13" t="s">
        <v>126</v>
      </c>
      <c r="C459" s="14" t="s">
        <v>52</v>
      </c>
      <c r="D459" s="14" t="s">
        <v>42</v>
      </c>
      <c r="E459" s="14" t="s">
        <v>259</v>
      </c>
      <c r="F459" s="14"/>
      <c r="G459" s="12">
        <f t="shared" ref="G459:I459" si="168">G460+G463</f>
        <v>17862.899999999998</v>
      </c>
      <c r="H459" s="12">
        <f t="shared" si="168"/>
        <v>-17862.899999999998</v>
      </c>
      <c r="I459" s="12">
        <f t="shared" si="168"/>
        <v>0</v>
      </c>
    </row>
    <row r="460" spans="1:9" ht="22.5">
      <c r="A460" s="24"/>
      <c r="B460" s="13" t="s">
        <v>127</v>
      </c>
      <c r="C460" s="14" t="s">
        <v>52</v>
      </c>
      <c r="D460" s="14" t="s">
        <v>42</v>
      </c>
      <c r="E460" s="14" t="s">
        <v>256</v>
      </c>
      <c r="F460" s="14"/>
      <c r="G460" s="12">
        <f t="shared" ref="G460" si="169">G461+G462</f>
        <v>14551.599999999999</v>
      </c>
      <c r="H460" s="12">
        <f>H461+H462</f>
        <v>-14551.599999999999</v>
      </c>
      <c r="I460" s="12">
        <f t="shared" ref="I460" si="170">I461+I462</f>
        <v>0</v>
      </c>
    </row>
    <row r="461" spans="1:9">
      <c r="A461" s="24"/>
      <c r="B461" s="13" t="s">
        <v>148</v>
      </c>
      <c r="C461" s="14" t="s">
        <v>52</v>
      </c>
      <c r="D461" s="14" t="s">
        <v>42</v>
      </c>
      <c r="E461" s="14" t="s">
        <v>256</v>
      </c>
      <c r="F461" s="14" t="s">
        <v>35</v>
      </c>
      <c r="G461" s="12">
        <v>11176.4</v>
      </c>
      <c r="H461" s="12">
        <v>-11176.4</v>
      </c>
      <c r="I461" s="12">
        <f>G461+H461</f>
        <v>0</v>
      </c>
    </row>
    <row r="462" spans="1:9" ht="22.5">
      <c r="A462" s="24"/>
      <c r="B462" s="13" t="s">
        <v>149</v>
      </c>
      <c r="C462" s="14" t="s">
        <v>52</v>
      </c>
      <c r="D462" s="14" t="s">
        <v>42</v>
      </c>
      <c r="E462" s="14" t="s">
        <v>256</v>
      </c>
      <c r="F462" s="14" t="s">
        <v>107</v>
      </c>
      <c r="G462" s="12">
        <v>3375.2</v>
      </c>
      <c r="H462" s="12">
        <v>-3375.2</v>
      </c>
      <c r="I462" s="12">
        <f>G462+H462</f>
        <v>0</v>
      </c>
    </row>
    <row r="463" spans="1:9" ht="22.5">
      <c r="A463" s="24"/>
      <c r="B463" s="13" t="s">
        <v>128</v>
      </c>
      <c r="C463" s="14" t="s">
        <v>52</v>
      </c>
      <c r="D463" s="14" t="s">
        <v>42</v>
      </c>
      <c r="E463" s="14" t="s">
        <v>257</v>
      </c>
      <c r="F463" s="14"/>
      <c r="G463" s="12">
        <f>SUM(G464:G467)</f>
        <v>3311.3</v>
      </c>
      <c r="H463" s="12">
        <f>SUM(H464:H467)</f>
        <v>-3311.3</v>
      </c>
      <c r="I463" s="12">
        <f>SUM(I464:I467)</f>
        <v>0</v>
      </c>
    </row>
    <row r="464" spans="1:9" ht="22.5">
      <c r="A464" s="24"/>
      <c r="B464" s="13" t="s">
        <v>21</v>
      </c>
      <c r="C464" s="14" t="s">
        <v>52</v>
      </c>
      <c r="D464" s="14" t="s">
        <v>42</v>
      </c>
      <c r="E464" s="14" t="s">
        <v>257</v>
      </c>
      <c r="F464" s="17">
        <v>242</v>
      </c>
      <c r="G464" s="12">
        <v>1244.9000000000001</v>
      </c>
      <c r="H464" s="12">
        <v>-1244.9000000000001</v>
      </c>
      <c r="I464" s="12">
        <f>G464+H464</f>
        <v>0</v>
      </c>
    </row>
    <row r="465" spans="1:9" ht="22.5">
      <c r="A465" s="24"/>
      <c r="B465" s="13" t="s">
        <v>91</v>
      </c>
      <c r="C465" s="14" t="s">
        <v>52</v>
      </c>
      <c r="D465" s="14" t="s">
        <v>42</v>
      </c>
      <c r="E465" s="14" t="s">
        <v>257</v>
      </c>
      <c r="F465" s="17">
        <v>244</v>
      </c>
      <c r="G465" s="12">
        <v>2011.9</v>
      </c>
      <c r="H465" s="12">
        <v>-2011.9</v>
      </c>
      <c r="I465" s="12">
        <f>G465+H465</f>
        <v>0</v>
      </c>
    </row>
    <row r="466" spans="1:9">
      <c r="A466" s="24"/>
      <c r="B466" s="10" t="s">
        <v>23</v>
      </c>
      <c r="C466" s="14" t="s">
        <v>52</v>
      </c>
      <c r="D466" s="14" t="s">
        <v>42</v>
      </c>
      <c r="E466" s="14" t="s">
        <v>257</v>
      </c>
      <c r="F466" s="17" t="s">
        <v>99</v>
      </c>
      <c r="G466" s="12">
        <v>38.5</v>
      </c>
      <c r="H466" s="12">
        <v>-38.5</v>
      </c>
      <c r="I466" s="12">
        <f>G466+H466</f>
        <v>0</v>
      </c>
    </row>
    <row r="467" spans="1:9">
      <c r="A467" s="24"/>
      <c r="B467" s="13" t="s">
        <v>100</v>
      </c>
      <c r="C467" s="14" t="s">
        <v>52</v>
      </c>
      <c r="D467" s="14" t="s">
        <v>42</v>
      </c>
      <c r="E467" s="14" t="s">
        <v>257</v>
      </c>
      <c r="F467" s="17" t="s">
        <v>36</v>
      </c>
      <c r="G467" s="12">
        <v>16</v>
      </c>
      <c r="H467" s="12">
        <v>-16</v>
      </c>
      <c r="I467" s="12">
        <f>G467+H467</f>
        <v>0</v>
      </c>
    </row>
    <row r="468" spans="1:9" ht="22.5">
      <c r="A468" s="24"/>
      <c r="B468" s="13" t="s">
        <v>235</v>
      </c>
      <c r="C468" s="14" t="s">
        <v>52</v>
      </c>
      <c r="D468" s="14" t="s">
        <v>42</v>
      </c>
      <c r="E468" s="14" t="s">
        <v>258</v>
      </c>
      <c r="F468" s="17"/>
      <c r="G468" s="12">
        <f t="shared" ref="G468:I468" si="171">G469</f>
        <v>168.2</v>
      </c>
      <c r="H468" s="12">
        <f t="shared" si="171"/>
        <v>-168.2</v>
      </c>
      <c r="I468" s="12">
        <f t="shared" si="171"/>
        <v>0</v>
      </c>
    </row>
    <row r="469" spans="1:9">
      <c r="A469" s="24"/>
      <c r="B469" s="10" t="s">
        <v>262</v>
      </c>
      <c r="C469" s="14" t="s">
        <v>52</v>
      </c>
      <c r="D469" s="14" t="s">
        <v>42</v>
      </c>
      <c r="E469" s="14" t="s">
        <v>258</v>
      </c>
      <c r="F469" s="17" t="s">
        <v>263</v>
      </c>
      <c r="G469" s="12">
        <v>168.2</v>
      </c>
      <c r="H469" s="12">
        <v>-168.2</v>
      </c>
      <c r="I469" s="12">
        <f>G469+H469</f>
        <v>0</v>
      </c>
    </row>
    <row r="470" spans="1:9" ht="33.75">
      <c r="A470" s="24"/>
      <c r="B470" s="13" t="s">
        <v>269</v>
      </c>
      <c r="C470" s="14" t="s">
        <v>52</v>
      </c>
      <c r="D470" s="14" t="s">
        <v>42</v>
      </c>
      <c r="E470" s="14" t="s">
        <v>511</v>
      </c>
      <c r="F470" s="14"/>
      <c r="G470" s="12">
        <f>G471+G480</f>
        <v>0</v>
      </c>
      <c r="H470" s="12">
        <f>H471+H480</f>
        <v>17936.8</v>
      </c>
      <c r="I470" s="12">
        <f>I471+I480</f>
        <v>17936.8</v>
      </c>
    </row>
    <row r="471" spans="1:9" ht="22.5">
      <c r="A471" s="24"/>
      <c r="B471" s="13" t="s">
        <v>126</v>
      </c>
      <c r="C471" s="14" t="s">
        <v>52</v>
      </c>
      <c r="D471" s="14" t="s">
        <v>42</v>
      </c>
      <c r="E471" s="14" t="s">
        <v>512</v>
      </c>
      <c r="F471" s="14"/>
      <c r="G471" s="12">
        <f t="shared" ref="G471:I471" si="172">G472+G475</f>
        <v>0</v>
      </c>
      <c r="H471" s="12">
        <f t="shared" si="172"/>
        <v>17768.599999999999</v>
      </c>
      <c r="I471" s="12">
        <f t="shared" si="172"/>
        <v>17768.599999999999</v>
      </c>
    </row>
    <row r="472" spans="1:9" ht="22.5">
      <c r="A472" s="24"/>
      <c r="B472" s="13" t="s">
        <v>127</v>
      </c>
      <c r="C472" s="14" t="s">
        <v>52</v>
      </c>
      <c r="D472" s="14" t="s">
        <v>42</v>
      </c>
      <c r="E472" s="14" t="s">
        <v>513</v>
      </c>
      <c r="F472" s="14"/>
      <c r="G472" s="12">
        <f t="shared" ref="G472" si="173">G473+G474</f>
        <v>0</v>
      </c>
      <c r="H472" s="12">
        <f>H473+H474</f>
        <v>14551.599999999999</v>
      </c>
      <c r="I472" s="12">
        <f t="shared" ref="I472" si="174">I473+I474</f>
        <v>14551.599999999999</v>
      </c>
    </row>
    <row r="473" spans="1:9">
      <c r="A473" s="24"/>
      <c r="B473" s="13" t="s">
        <v>148</v>
      </c>
      <c r="C473" s="14" t="s">
        <v>52</v>
      </c>
      <c r="D473" s="14" t="s">
        <v>42</v>
      </c>
      <c r="E473" s="14" t="s">
        <v>513</v>
      </c>
      <c r="F473" s="14" t="s">
        <v>35</v>
      </c>
      <c r="G473" s="12"/>
      <c r="H473" s="12">
        <v>11176.4</v>
      </c>
      <c r="I473" s="12">
        <f>G473+H473</f>
        <v>11176.4</v>
      </c>
    </row>
    <row r="474" spans="1:9" ht="22.5">
      <c r="A474" s="24"/>
      <c r="B474" s="13" t="s">
        <v>149</v>
      </c>
      <c r="C474" s="14" t="s">
        <v>52</v>
      </c>
      <c r="D474" s="14" t="s">
        <v>42</v>
      </c>
      <c r="E474" s="14" t="s">
        <v>513</v>
      </c>
      <c r="F474" s="14" t="s">
        <v>107</v>
      </c>
      <c r="G474" s="12"/>
      <c r="H474" s="12">
        <v>3375.2</v>
      </c>
      <c r="I474" s="12">
        <f>G474+H474</f>
        <v>3375.2</v>
      </c>
    </row>
    <row r="475" spans="1:9" ht="22.5">
      <c r="A475" s="24"/>
      <c r="B475" s="13" t="s">
        <v>128</v>
      </c>
      <c r="C475" s="14" t="s">
        <v>52</v>
      </c>
      <c r="D475" s="14" t="s">
        <v>42</v>
      </c>
      <c r="E475" s="14" t="s">
        <v>514</v>
      </c>
      <c r="F475" s="14"/>
      <c r="G475" s="12">
        <f>SUM(G476:G479)</f>
        <v>0</v>
      </c>
      <c r="H475" s="12">
        <f>SUM(H476:H479)</f>
        <v>3217</v>
      </c>
      <c r="I475" s="12">
        <f>SUM(I476:I479)</f>
        <v>3217</v>
      </c>
    </row>
    <row r="476" spans="1:9" ht="22.5">
      <c r="A476" s="24"/>
      <c r="B476" s="13" t="s">
        <v>293</v>
      </c>
      <c r="C476" s="14" t="s">
        <v>52</v>
      </c>
      <c r="D476" s="14" t="s">
        <v>42</v>
      </c>
      <c r="E476" s="14" t="s">
        <v>514</v>
      </c>
      <c r="F476" s="14" t="s">
        <v>404</v>
      </c>
      <c r="G476" s="12"/>
      <c r="H476" s="12">
        <v>250</v>
      </c>
      <c r="I476" s="12">
        <f>G476+H476</f>
        <v>250</v>
      </c>
    </row>
    <row r="477" spans="1:9" ht="22.5">
      <c r="A477" s="24"/>
      <c r="B477" s="13" t="s">
        <v>21</v>
      </c>
      <c r="C477" s="14" t="s">
        <v>52</v>
      </c>
      <c r="D477" s="14" t="s">
        <v>42</v>
      </c>
      <c r="E477" s="14" t="s">
        <v>514</v>
      </c>
      <c r="F477" s="17">
        <v>242</v>
      </c>
      <c r="G477" s="12"/>
      <c r="H477" s="12">
        <v>1244.9000000000001</v>
      </c>
      <c r="I477" s="12">
        <f>G477+H477</f>
        <v>1244.9000000000001</v>
      </c>
    </row>
    <row r="478" spans="1:9" ht="22.5">
      <c r="A478" s="24"/>
      <c r="B478" s="13" t="s">
        <v>91</v>
      </c>
      <c r="C478" s="14" t="s">
        <v>52</v>
      </c>
      <c r="D478" s="14" t="s">
        <v>42</v>
      </c>
      <c r="E478" s="14" t="s">
        <v>514</v>
      </c>
      <c r="F478" s="17">
        <v>244</v>
      </c>
      <c r="G478" s="12"/>
      <c r="H478" s="12">
        <v>1711.9</v>
      </c>
      <c r="I478" s="12">
        <f>G478+H478</f>
        <v>1711.9</v>
      </c>
    </row>
    <row r="479" spans="1:9">
      <c r="A479" s="24"/>
      <c r="B479" s="13" t="s">
        <v>100</v>
      </c>
      <c r="C479" s="14" t="s">
        <v>52</v>
      </c>
      <c r="D479" s="14" t="s">
        <v>42</v>
      </c>
      <c r="E479" s="14" t="s">
        <v>514</v>
      </c>
      <c r="F479" s="17" t="s">
        <v>36</v>
      </c>
      <c r="G479" s="12"/>
      <c r="H479" s="12">
        <v>10.199999999999999</v>
      </c>
      <c r="I479" s="12">
        <f>G479+H479</f>
        <v>10.199999999999999</v>
      </c>
    </row>
    <row r="480" spans="1:9" ht="22.5">
      <c r="A480" s="24"/>
      <c r="B480" s="13" t="s">
        <v>235</v>
      </c>
      <c r="C480" s="14" t="s">
        <v>52</v>
      </c>
      <c r="D480" s="14" t="s">
        <v>42</v>
      </c>
      <c r="E480" s="14" t="s">
        <v>515</v>
      </c>
      <c r="F480" s="17"/>
      <c r="G480" s="12">
        <f t="shared" ref="G480:I480" si="175">G481</f>
        <v>0</v>
      </c>
      <c r="H480" s="12">
        <f t="shared" si="175"/>
        <v>168.2</v>
      </c>
      <c r="I480" s="12">
        <f t="shared" si="175"/>
        <v>168.2</v>
      </c>
    </row>
    <row r="481" spans="1:9">
      <c r="A481" s="24"/>
      <c r="B481" s="10" t="s">
        <v>262</v>
      </c>
      <c r="C481" s="14" t="s">
        <v>52</v>
      </c>
      <c r="D481" s="14" t="s">
        <v>42</v>
      </c>
      <c r="E481" s="14" t="s">
        <v>515</v>
      </c>
      <c r="F481" s="17" t="s">
        <v>263</v>
      </c>
      <c r="G481" s="12"/>
      <c r="H481" s="12">
        <v>168.2</v>
      </c>
      <c r="I481" s="12">
        <f>G481+H481</f>
        <v>168.2</v>
      </c>
    </row>
    <row r="482" spans="1:9">
      <c r="A482" s="24"/>
      <c r="B482" s="13" t="s">
        <v>173</v>
      </c>
      <c r="C482" s="14" t="s">
        <v>52</v>
      </c>
      <c r="D482" s="14" t="s">
        <v>42</v>
      </c>
      <c r="E482" s="14" t="s">
        <v>175</v>
      </c>
      <c r="F482" s="14"/>
      <c r="G482" s="12">
        <f>G483+G485</f>
        <v>1665.1999999999998</v>
      </c>
      <c r="H482" s="12">
        <f t="shared" ref="H482:I482" si="176">H483+H485</f>
        <v>0</v>
      </c>
      <c r="I482" s="12">
        <f t="shared" si="176"/>
        <v>1665.1999999999998</v>
      </c>
    </row>
    <row r="483" spans="1:9" ht="22.5">
      <c r="A483" s="24"/>
      <c r="B483" s="13" t="s">
        <v>114</v>
      </c>
      <c r="C483" s="14" t="s">
        <v>52</v>
      </c>
      <c r="D483" s="14" t="s">
        <v>42</v>
      </c>
      <c r="E483" s="14" t="s">
        <v>115</v>
      </c>
      <c r="F483" s="14"/>
      <c r="G483" s="12">
        <f>G484</f>
        <v>466.1</v>
      </c>
      <c r="H483" s="12">
        <f>H484</f>
        <v>0</v>
      </c>
      <c r="I483" s="12">
        <f t="shared" ref="I483" si="177">I484</f>
        <v>466.1</v>
      </c>
    </row>
    <row r="484" spans="1:9" ht="33.75">
      <c r="A484" s="24"/>
      <c r="B484" s="13" t="s">
        <v>57</v>
      </c>
      <c r="C484" s="14" t="s">
        <v>52</v>
      </c>
      <c r="D484" s="14" t="s">
        <v>42</v>
      </c>
      <c r="E484" s="14" t="s">
        <v>115</v>
      </c>
      <c r="F484" s="17">
        <v>611</v>
      </c>
      <c r="G484" s="12">
        <v>466.1</v>
      </c>
      <c r="H484" s="12"/>
      <c r="I484" s="12">
        <f>G484+H484</f>
        <v>466.1</v>
      </c>
    </row>
    <row r="485" spans="1:9" ht="22.5">
      <c r="A485" s="24"/>
      <c r="B485" s="19" t="s">
        <v>122</v>
      </c>
      <c r="C485" s="14" t="s">
        <v>52</v>
      </c>
      <c r="D485" s="14" t="s">
        <v>42</v>
      </c>
      <c r="E485" s="14" t="s">
        <v>395</v>
      </c>
      <c r="F485" s="14"/>
      <c r="G485" s="12">
        <f>SUM(G486:G487)</f>
        <v>1199.0999999999999</v>
      </c>
      <c r="H485" s="12">
        <f t="shared" ref="H485:I485" si="178">SUM(H486:H487)</f>
        <v>0</v>
      </c>
      <c r="I485" s="12">
        <f t="shared" si="178"/>
        <v>1199.0999999999999</v>
      </c>
    </row>
    <row r="486" spans="1:9" ht="22.5">
      <c r="A486" s="24"/>
      <c r="B486" s="19" t="s">
        <v>241</v>
      </c>
      <c r="C486" s="14" t="s">
        <v>52</v>
      </c>
      <c r="D486" s="14" t="s">
        <v>42</v>
      </c>
      <c r="E486" s="14" t="s">
        <v>395</v>
      </c>
      <c r="F486" s="17" t="s">
        <v>73</v>
      </c>
      <c r="G486" s="12">
        <v>231.2</v>
      </c>
      <c r="H486" s="12">
        <v>3.4</v>
      </c>
      <c r="I486" s="12">
        <f>G486+H486</f>
        <v>234.6</v>
      </c>
    </row>
    <row r="487" spans="1:9">
      <c r="A487" s="22"/>
      <c r="B487" s="19" t="s">
        <v>233</v>
      </c>
      <c r="C487" s="14" t="s">
        <v>52</v>
      </c>
      <c r="D487" s="14" t="s">
        <v>42</v>
      </c>
      <c r="E487" s="14" t="s">
        <v>395</v>
      </c>
      <c r="F487" s="17">
        <v>612</v>
      </c>
      <c r="G487" s="12">
        <v>967.9</v>
      </c>
      <c r="H487" s="12">
        <v>-3.4</v>
      </c>
      <c r="I487" s="12">
        <f>G487+H487</f>
        <v>964.5</v>
      </c>
    </row>
    <row r="488" spans="1:9">
      <c r="A488" s="22">
        <v>7</v>
      </c>
      <c r="B488" s="9" t="s">
        <v>63</v>
      </c>
      <c r="C488" s="23" t="s">
        <v>64</v>
      </c>
      <c r="D488" s="23" t="s">
        <v>53</v>
      </c>
      <c r="E488" s="23"/>
      <c r="F488" s="23"/>
      <c r="G488" s="28">
        <f t="shared" ref="G488:I490" si="179">G489</f>
        <v>74700</v>
      </c>
      <c r="H488" s="28">
        <f t="shared" si="179"/>
        <v>-2548.6000000000013</v>
      </c>
      <c r="I488" s="28">
        <f t="shared" si="179"/>
        <v>72151.399999999994</v>
      </c>
    </row>
    <row r="489" spans="1:9">
      <c r="A489" s="22" t="s">
        <v>65</v>
      </c>
      <c r="B489" s="9" t="s">
        <v>66</v>
      </c>
      <c r="C489" s="32" t="s">
        <v>64</v>
      </c>
      <c r="D489" s="32" t="s">
        <v>8</v>
      </c>
      <c r="E489" s="32"/>
      <c r="F489" s="32"/>
      <c r="G489" s="28">
        <f>G490+G535</f>
        <v>74700</v>
      </c>
      <c r="H489" s="28">
        <f t="shared" ref="H489:I489" si="180">H490+H535</f>
        <v>-2548.6000000000013</v>
      </c>
      <c r="I489" s="28">
        <f t="shared" si="180"/>
        <v>72151.399999999994</v>
      </c>
    </row>
    <row r="490" spans="1:9" ht="33.75">
      <c r="A490" s="24"/>
      <c r="B490" s="13" t="s">
        <v>266</v>
      </c>
      <c r="C490" s="14" t="s">
        <v>64</v>
      </c>
      <c r="D490" s="14" t="s">
        <v>8</v>
      </c>
      <c r="E490" s="14" t="s">
        <v>174</v>
      </c>
      <c r="F490" s="14"/>
      <c r="G490" s="12">
        <f t="shared" si="179"/>
        <v>54882.3</v>
      </c>
      <c r="H490" s="12">
        <f t="shared" si="179"/>
        <v>-246.19999999999982</v>
      </c>
      <c r="I490" s="12">
        <f t="shared" si="179"/>
        <v>54636.099999999991</v>
      </c>
    </row>
    <row r="491" spans="1:9">
      <c r="A491" s="24"/>
      <c r="B491" s="13" t="s">
        <v>176</v>
      </c>
      <c r="C491" s="14" t="s">
        <v>64</v>
      </c>
      <c r="D491" s="14" t="s">
        <v>8</v>
      </c>
      <c r="E491" s="14" t="s">
        <v>177</v>
      </c>
      <c r="F491" s="14"/>
      <c r="G491" s="12">
        <f>G492+G495+G497+G499+G503+G505+G508+G511+G513+G515+G517+G519+G531+G501+G522+G525+G528+G533</f>
        <v>54882.3</v>
      </c>
      <c r="H491" s="12">
        <f t="shared" ref="H491:I491" si="181">H492+H495+H497+H499+H503+H505+H508+H511+H513+H515+H517+H519+H531+H501+H522+H525+H528+H533</f>
        <v>-246.19999999999982</v>
      </c>
      <c r="I491" s="12">
        <f t="shared" si="181"/>
        <v>54636.099999999991</v>
      </c>
    </row>
    <row r="492" spans="1:9">
      <c r="A492" s="24"/>
      <c r="B492" s="13" t="s">
        <v>132</v>
      </c>
      <c r="C492" s="14" t="s">
        <v>64</v>
      </c>
      <c r="D492" s="14" t="s">
        <v>8</v>
      </c>
      <c r="E492" s="14" t="s">
        <v>271</v>
      </c>
      <c r="F492" s="14"/>
      <c r="G492" s="12">
        <f>G493+G494</f>
        <v>2804.8</v>
      </c>
      <c r="H492" s="12">
        <f t="shared" ref="H492:I492" si="182">H493+H494</f>
        <v>-58.1</v>
      </c>
      <c r="I492" s="12">
        <f t="shared" si="182"/>
        <v>2746.7</v>
      </c>
    </row>
    <row r="493" spans="1:9" ht="33.75">
      <c r="A493" s="24"/>
      <c r="B493" s="13" t="s">
        <v>56</v>
      </c>
      <c r="C493" s="14" t="s">
        <v>64</v>
      </c>
      <c r="D493" s="14" t="s">
        <v>8</v>
      </c>
      <c r="E493" s="14" t="s">
        <v>271</v>
      </c>
      <c r="F493" s="16" t="s">
        <v>67</v>
      </c>
      <c r="G493" s="12">
        <v>2357.5</v>
      </c>
      <c r="H493" s="12">
        <v>-58</v>
      </c>
      <c r="I493" s="12">
        <f>G493+H493</f>
        <v>2299.5</v>
      </c>
    </row>
    <row r="494" spans="1:9">
      <c r="A494" s="24"/>
      <c r="B494" s="13" t="s">
        <v>322</v>
      </c>
      <c r="C494" s="14" t="s">
        <v>64</v>
      </c>
      <c r="D494" s="14" t="s">
        <v>8</v>
      </c>
      <c r="E494" s="14" t="s">
        <v>271</v>
      </c>
      <c r="F494" s="16">
        <v>612</v>
      </c>
      <c r="G494" s="12">
        <v>447.3</v>
      </c>
      <c r="H494" s="12">
        <v>-0.1</v>
      </c>
      <c r="I494" s="12">
        <f>G494+H494</f>
        <v>447.2</v>
      </c>
    </row>
    <row r="495" spans="1:9" ht="22.5">
      <c r="A495" s="24"/>
      <c r="B495" s="13" t="s">
        <v>324</v>
      </c>
      <c r="C495" s="14" t="s">
        <v>64</v>
      </c>
      <c r="D495" s="14" t="s">
        <v>8</v>
      </c>
      <c r="E495" s="14" t="s">
        <v>333</v>
      </c>
      <c r="F495" s="14"/>
      <c r="G495" s="12">
        <f t="shared" ref="G495:I495" si="183">SUM(G496)</f>
        <v>5</v>
      </c>
      <c r="H495" s="12">
        <f t="shared" si="183"/>
        <v>-5</v>
      </c>
      <c r="I495" s="12">
        <f t="shared" si="183"/>
        <v>0</v>
      </c>
    </row>
    <row r="496" spans="1:9" ht="33.75">
      <c r="A496" s="24"/>
      <c r="B496" s="13" t="s">
        <v>57</v>
      </c>
      <c r="C496" s="14" t="s">
        <v>64</v>
      </c>
      <c r="D496" s="14" t="s">
        <v>8</v>
      </c>
      <c r="E496" s="14" t="s">
        <v>333</v>
      </c>
      <c r="F496" s="16" t="s">
        <v>67</v>
      </c>
      <c r="G496" s="12">
        <v>5</v>
      </c>
      <c r="H496" s="12">
        <v>-5</v>
      </c>
      <c r="I496" s="12">
        <f>G496+H496</f>
        <v>0</v>
      </c>
    </row>
    <row r="497" spans="1:9" ht="22.5">
      <c r="A497" s="24"/>
      <c r="B497" s="13" t="s">
        <v>249</v>
      </c>
      <c r="C497" s="14" t="s">
        <v>64</v>
      </c>
      <c r="D497" s="14" t="s">
        <v>8</v>
      </c>
      <c r="E497" s="14" t="s">
        <v>272</v>
      </c>
      <c r="F497" s="17"/>
      <c r="G497" s="12">
        <f t="shared" ref="G497:I497" si="184">SUM(G498)</f>
        <v>25</v>
      </c>
      <c r="H497" s="12">
        <f t="shared" si="184"/>
        <v>0</v>
      </c>
      <c r="I497" s="12">
        <f t="shared" si="184"/>
        <v>25</v>
      </c>
    </row>
    <row r="498" spans="1:9" ht="33.75">
      <c r="A498" s="24"/>
      <c r="B498" s="13" t="s">
        <v>57</v>
      </c>
      <c r="C498" s="14" t="s">
        <v>64</v>
      </c>
      <c r="D498" s="14" t="s">
        <v>8</v>
      </c>
      <c r="E498" s="14" t="s">
        <v>272</v>
      </c>
      <c r="F498" s="14" t="s">
        <v>67</v>
      </c>
      <c r="G498" s="12">
        <v>25</v>
      </c>
      <c r="H498" s="12"/>
      <c r="I498" s="12">
        <f>G498+H498</f>
        <v>25</v>
      </c>
    </row>
    <row r="499" spans="1:9" ht="22.5">
      <c r="A499" s="24"/>
      <c r="B499" s="13" t="s">
        <v>250</v>
      </c>
      <c r="C499" s="14" t="s">
        <v>64</v>
      </c>
      <c r="D499" s="14" t="s">
        <v>8</v>
      </c>
      <c r="E499" s="14" t="s">
        <v>273</v>
      </c>
      <c r="F499" s="17"/>
      <c r="G499" s="12">
        <f t="shared" ref="G499:I499" si="185">SUM(G500)</f>
        <v>77.400000000000006</v>
      </c>
      <c r="H499" s="12">
        <f t="shared" si="185"/>
        <v>0</v>
      </c>
      <c r="I499" s="12">
        <f t="shared" si="185"/>
        <v>77.400000000000006</v>
      </c>
    </row>
    <row r="500" spans="1:9" ht="33.75">
      <c r="A500" s="24"/>
      <c r="B500" s="13" t="s">
        <v>57</v>
      </c>
      <c r="C500" s="14" t="s">
        <v>64</v>
      </c>
      <c r="D500" s="14" t="s">
        <v>8</v>
      </c>
      <c r="E500" s="14" t="s">
        <v>273</v>
      </c>
      <c r="F500" s="14" t="s">
        <v>67</v>
      </c>
      <c r="G500" s="12">
        <v>77.400000000000006</v>
      </c>
      <c r="H500" s="12"/>
      <c r="I500" s="12">
        <f>G500+H500</f>
        <v>77.400000000000006</v>
      </c>
    </row>
    <row r="501" spans="1:9" ht="22.5">
      <c r="A501" s="24"/>
      <c r="B501" s="19" t="s">
        <v>362</v>
      </c>
      <c r="C501" s="14" t="s">
        <v>64</v>
      </c>
      <c r="D501" s="14" t="s">
        <v>8</v>
      </c>
      <c r="E501" s="14" t="s">
        <v>363</v>
      </c>
      <c r="F501" s="17"/>
      <c r="G501" s="12">
        <f t="shared" ref="G501:I501" si="186">SUM(G502)</f>
        <v>18.7</v>
      </c>
      <c r="H501" s="12">
        <f t="shared" si="186"/>
        <v>0</v>
      </c>
      <c r="I501" s="12">
        <f t="shared" si="186"/>
        <v>18.7</v>
      </c>
    </row>
    <row r="502" spans="1:9" ht="33.75">
      <c r="A502" s="24"/>
      <c r="B502" s="19" t="s">
        <v>57</v>
      </c>
      <c r="C502" s="14" t="s">
        <v>64</v>
      </c>
      <c r="D502" s="14" t="s">
        <v>8</v>
      </c>
      <c r="E502" s="14" t="s">
        <v>363</v>
      </c>
      <c r="F502" s="14" t="s">
        <v>67</v>
      </c>
      <c r="G502" s="12">
        <v>18.7</v>
      </c>
      <c r="H502" s="12"/>
      <c r="I502" s="12">
        <f>G502+H502</f>
        <v>18.7</v>
      </c>
    </row>
    <row r="503" spans="1:9" ht="13.5" customHeight="1">
      <c r="A503" s="24"/>
      <c r="B503" s="10" t="s">
        <v>193</v>
      </c>
      <c r="C503" s="14" t="s">
        <v>64</v>
      </c>
      <c r="D503" s="14" t="s">
        <v>8</v>
      </c>
      <c r="E503" s="14" t="s">
        <v>274</v>
      </c>
      <c r="F503" s="14"/>
      <c r="G503" s="12">
        <f t="shared" ref="G503:I503" si="187">G504</f>
        <v>13417</v>
      </c>
      <c r="H503" s="12">
        <f t="shared" si="187"/>
        <v>0</v>
      </c>
      <c r="I503" s="12">
        <f t="shared" si="187"/>
        <v>13417</v>
      </c>
    </row>
    <row r="504" spans="1:9" ht="33.75">
      <c r="A504" s="24"/>
      <c r="B504" s="10" t="s">
        <v>56</v>
      </c>
      <c r="C504" s="14" t="s">
        <v>64</v>
      </c>
      <c r="D504" s="14" t="s">
        <v>8</v>
      </c>
      <c r="E504" s="14" t="s">
        <v>274</v>
      </c>
      <c r="F504" s="16" t="s">
        <v>67</v>
      </c>
      <c r="G504" s="12">
        <v>13417</v>
      </c>
      <c r="H504" s="12"/>
      <c r="I504" s="12">
        <f>G504+H504</f>
        <v>13417</v>
      </c>
    </row>
    <row r="505" spans="1:9">
      <c r="A505" s="24"/>
      <c r="B505" s="10" t="s">
        <v>334</v>
      </c>
      <c r="C505" s="14" t="s">
        <v>64</v>
      </c>
      <c r="D505" s="14" t="s">
        <v>8</v>
      </c>
      <c r="E505" s="14" t="s">
        <v>366</v>
      </c>
      <c r="F505" s="14"/>
      <c r="G505" s="12">
        <f t="shared" ref="G505:I505" si="188">SUM(G506:G507)</f>
        <v>61.900000000000006</v>
      </c>
      <c r="H505" s="12">
        <f t="shared" si="188"/>
        <v>0.1</v>
      </c>
      <c r="I505" s="12">
        <f t="shared" si="188"/>
        <v>62</v>
      </c>
    </row>
    <row r="506" spans="1:9">
      <c r="A506" s="24"/>
      <c r="B506" s="13" t="s">
        <v>232</v>
      </c>
      <c r="C506" s="14" t="s">
        <v>64</v>
      </c>
      <c r="D506" s="14" t="s">
        <v>8</v>
      </c>
      <c r="E506" s="14" t="s">
        <v>366</v>
      </c>
      <c r="F506" s="16">
        <v>612</v>
      </c>
      <c r="G506" s="12">
        <v>1.2</v>
      </c>
      <c r="H506" s="12">
        <v>0.1</v>
      </c>
      <c r="I506" s="12">
        <f>G506+H506</f>
        <v>1.3</v>
      </c>
    </row>
    <row r="507" spans="1:9">
      <c r="A507" s="24"/>
      <c r="B507" s="13" t="s">
        <v>233</v>
      </c>
      <c r="C507" s="14" t="s">
        <v>64</v>
      </c>
      <c r="D507" s="14" t="s">
        <v>8</v>
      </c>
      <c r="E507" s="14" t="s">
        <v>366</v>
      </c>
      <c r="F507" s="16">
        <v>612</v>
      </c>
      <c r="G507" s="12">
        <v>60.7</v>
      </c>
      <c r="H507" s="12"/>
      <c r="I507" s="12">
        <f>G507+H507</f>
        <v>60.7</v>
      </c>
    </row>
    <row r="508" spans="1:9" ht="22.5">
      <c r="A508" s="24"/>
      <c r="B508" s="13" t="s">
        <v>129</v>
      </c>
      <c r="C508" s="14" t="s">
        <v>64</v>
      </c>
      <c r="D508" s="14" t="s">
        <v>8</v>
      </c>
      <c r="E508" s="14" t="s">
        <v>130</v>
      </c>
      <c r="F508" s="14"/>
      <c r="G508" s="12">
        <f>G509+G510</f>
        <v>2844.2</v>
      </c>
      <c r="H508" s="12">
        <f t="shared" ref="H508:I508" si="189">H509+H510</f>
        <v>-183.2</v>
      </c>
      <c r="I508" s="12">
        <f t="shared" si="189"/>
        <v>2661</v>
      </c>
    </row>
    <row r="509" spans="1:9" ht="33.75">
      <c r="A509" s="24"/>
      <c r="B509" s="13" t="s">
        <v>56</v>
      </c>
      <c r="C509" s="14" t="s">
        <v>64</v>
      </c>
      <c r="D509" s="14" t="s">
        <v>8</v>
      </c>
      <c r="E509" s="14" t="s">
        <v>130</v>
      </c>
      <c r="F509" s="16" t="s">
        <v>67</v>
      </c>
      <c r="G509" s="12">
        <v>2214.1999999999998</v>
      </c>
      <c r="H509" s="12">
        <v>-183.2</v>
      </c>
      <c r="I509" s="12">
        <f>G509+H509</f>
        <v>2030.9999999999998</v>
      </c>
    </row>
    <row r="510" spans="1:9">
      <c r="A510" s="24"/>
      <c r="B510" s="13" t="s">
        <v>440</v>
      </c>
      <c r="C510" s="14" t="s">
        <v>64</v>
      </c>
      <c r="D510" s="14" t="s">
        <v>8</v>
      </c>
      <c r="E510" s="14" t="s">
        <v>130</v>
      </c>
      <c r="F510" s="16">
        <v>612</v>
      </c>
      <c r="G510" s="12">
        <v>630</v>
      </c>
      <c r="H510" s="12"/>
      <c r="I510" s="12">
        <f>G510+H510</f>
        <v>630</v>
      </c>
    </row>
    <row r="511" spans="1:9" ht="22.5">
      <c r="A511" s="24"/>
      <c r="B511" s="13" t="s">
        <v>324</v>
      </c>
      <c r="C511" s="14" t="s">
        <v>64</v>
      </c>
      <c r="D511" s="14" t="s">
        <v>8</v>
      </c>
      <c r="E511" s="14" t="s">
        <v>335</v>
      </c>
      <c r="F511" s="14"/>
      <c r="G511" s="12">
        <f t="shared" ref="G511:I511" si="190">SUM(G512)</f>
        <v>5</v>
      </c>
      <c r="H511" s="12">
        <f t="shared" si="190"/>
        <v>0</v>
      </c>
      <c r="I511" s="12">
        <f t="shared" si="190"/>
        <v>5</v>
      </c>
    </row>
    <row r="512" spans="1:9" ht="33.75">
      <c r="A512" s="24"/>
      <c r="B512" s="13" t="s">
        <v>57</v>
      </c>
      <c r="C512" s="14" t="s">
        <v>64</v>
      </c>
      <c r="D512" s="14" t="s">
        <v>8</v>
      </c>
      <c r="E512" s="14" t="s">
        <v>335</v>
      </c>
      <c r="F512" s="16" t="s">
        <v>67</v>
      </c>
      <c r="G512" s="20">
        <v>5</v>
      </c>
      <c r="H512" s="20"/>
      <c r="I512" s="12">
        <f>G512+H512</f>
        <v>5</v>
      </c>
    </row>
    <row r="513" spans="1:9" ht="33.75">
      <c r="A513" s="24"/>
      <c r="B513" s="13" t="s">
        <v>246</v>
      </c>
      <c r="C513" s="14" t="s">
        <v>64</v>
      </c>
      <c r="D513" s="14" t="s">
        <v>8</v>
      </c>
      <c r="E513" s="14" t="s">
        <v>238</v>
      </c>
      <c r="F513" s="17"/>
      <c r="G513" s="12">
        <f t="shared" ref="G513:I513" si="191">SUM(G514)</f>
        <v>160.5</v>
      </c>
      <c r="H513" s="12">
        <f t="shared" si="191"/>
        <v>0</v>
      </c>
      <c r="I513" s="12">
        <f t="shared" si="191"/>
        <v>160.5</v>
      </c>
    </row>
    <row r="514" spans="1:9" ht="33.75">
      <c r="A514" s="22"/>
      <c r="B514" s="13" t="s">
        <v>57</v>
      </c>
      <c r="C514" s="14" t="s">
        <v>64</v>
      </c>
      <c r="D514" s="14" t="s">
        <v>8</v>
      </c>
      <c r="E514" s="14" t="s">
        <v>238</v>
      </c>
      <c r="F514" s="14" t="s">
        <v>67</v>
      </c>
      <c r="G514" s="12">
        <v>160.5</v>
      </c>
      <c r="H514" s="12"/>
      <c r="I514" s="12">
        <f>G514+H514</f>
        <v>160.5</v>
      </c>
    </row>
    <row r="515" spans="1:9" ht="33.75">
      <c r="A515" s="24"/>
      <c r="B515" s="13" t="s">
        <v>247</v>
      </c>
      <c r="C515" s="14" t="s">
        <v>64</v>
      </c>
      <c r="D515" s="14" t="s">
        <v>8</v>
      </c>
      <c r="E515" s="14" t="s">
        <v>239</v>
      </c>
      <c r="F515" s="17"/>
      <c r="G515" s="12">
        <f t="shared" ref="G515:I515" si="192">SUM(G516)</f>
        <v>197.8</v>
      </c>
      <c r="H515" s="12">
        <f t="shared" si="192"/>
        <v>0</v>
      </c>
      <c r="I515" s="12">
        <f t="shared" si="192"/>
        <v>197.8</v>
      </c>
    </row>
    <row r="516" spans="1:9" ht="33.75">
      <c r="A516" s="24"/>
      <c r="B516" s="13" t="s">
        <v>57</v>
      </c>
      <c r="C516" s="14" t="s">
        <v>64</v>
      </c>
      <c r="D516" s="14" t="s">
        <v>8</v>
      </c>
      <c r="E516" s="14" t="s">
        <v>239</v>
      </c>
      <c r="F516" s="14" t="s">
        <v>67</v>
      </c>
      <c r="G516" s="12">
        <v>197.8</v>
      </c>
      <c r="H516" s="12"/>
      <c r="I516" s="12">
        <f>G516+H516</f>
        <v>197.8</v>
      </c>
    </row>
    <row r="517" spans="1:9" ht="33.75">
      <c r="A517" s="24"/>
      <c r="B517" s="13" t="s">
        <v>248</v>
      </c>
      <c r="C517" s="14" t="s">
        <v>64</v>
      </c>
      <c r="D517" s="14" t="s">
        <v>8</v>
      </c>
      <c r="E517" s="14" t="s">
        <v>240</v>
      </c>
      <c r="F517" s="17"/>
      <c r="G517" s="12">
        <f t="shared" ref="G517:I517" si="193">SUM(G518)</f>
        <v>101.9</v>
      </c>
      <c r="H517" s="12">
        <f t="shared" si="193"/>
        <v>0</v>
      </c>
      <c r="I517" s="12">
        <f t="shared" si="193"/>
        <v>101.9</v>
      </c>
    </row>
    <row r="518" spans="1:9" ht="33.75">
      <c r="A518" s="24"/>
      <c r="B518" s="13" t="s">
        <v>57</v>
      </c>
      <c r="C518" s="14" t="s">
        <v>64</v>
      </c>
      <c r="D518" s="14" t="s">
        <v>8</v>
      </c>
      <c r="E518" s="14" t="s">
        <v>240</v>
      </c>
      <c r="F518" s="14" t="s">
        <v>67</v>
      </c>
      <c r="G518" s="12">
        <v>101.9</v>
      </c>
      <c r="H518" s="12"/>
      <c r="I518" s="12">
        <f>G518+H518</f>
        <v>101.9</v>
      </c>
    </row>
    <row r="519" spans="1:9" ht="22.5">
      <c r="A519" s="24"/>
      <c r="B519" s="10" t="s">
        <v>191</v>
      </c>
      <c r="C519" s="14" t="s">
        <v>64</v>
      </c>
      <c r="D519" s="14" t="s">
        <v>8</v>
      </c>
      <c r="E519" s="14" t="s">
        <v>192</v>
      </c>
      <c r="F519" s="14"/>
      <c r="G519" s="20">
        <f t="shared" ref="G519:I519" si="194">G520+G521</f>
        <v>27973.9</v>
      </c>
      <c r="H519" s="20">
        <f t="shared" si="194"/>
        <v>0</v>
      </c>
      <c r="I519" s="20">
        <f t="shared" si="194"/>
        <v>27973.9</v>
      </c>
    </row>
    <row r="520" spans="1:9" ht="33.75">
      <c r="A520" s="24"/>
      <c r="B520" s="10" t="s">
        <v>56</v>
      </c>
      <c r="C520" s="14" t="s">
        <v>64</v>
      </c>
      <c r="D520" s="14" t="s">
        <v>8</v>
      </c>
      <c r="E520" s="14" t="s">
        <v>192</v>
      </c>
      <c r="F520" s="16" t="s">
        <v>67</v>
      </c>
      <c r="G520" s="12">
        <v>27879.200000000001</v>
      </c>
      <c r="H520" s="12"/>
      <c r="I520" s="12">
        <f>G520+H520</f>
        <v>27879.200000000001</v>
      </c>
    </row>
    <row r="521" spans="1:9">
      <c r="A521" s="24"/>
      <c r="B521" s="13" t="s">
        <v>322</v>
      </c>
      <c r="C521" s="14" t="s">
        <v>64</v>
      </c>
      <c r="D521" s="14" t="s">
        <v>8</v>
      </c>
      <c r="E521" s="14" t="s">
        <v>192</v>
      </c>
      <c r="F521" s="16">
        <v>612</v>
      </c>
      <c r="G521" s="12">
        <v>94.7</v>
      </c>
      <c r="H521" s="12"/>
      <c r="I521" s="12">
        <f>G521+H521</f>
        <v>94.7</v>
      </c>
    </row>
    <row r="522" spans="1:9" ht="26.25" customHeight="1">
      <c r="A522" s="24"/>
      <c r="B522" s="19" t="s">
        <v>206</v>
      </c>
      <c r="C522" s="14" t="s">
        <v>64</v>
      </c>
      <c r="D522" s="14" t="s">
        <v>8</v>
      </c>
      <c r="E522" s="14" t="s">
        <v>396</v>
      </c>
      <c r="F522" s="17"/>
      <c r="G522" s="20">
        <f t="shared" ref="G522:I522" si="195">SUM(G523:G524)</f>
        <v>687.9</v>
      </c>
      <c r="H522" s="20">
        <f t="shared" si="195"/>
        <v>0</v>
      </c>
      <c r="I522" s="20">
        <f t="shared" si="195"/>
        <v>687.9</v>
      </c>
    </row>
    <row r="523" spans="1:9">
      <c r="A523" s="24"/>
      <c r="B523" s="19" t="s">
        <v>232</v>
      </c>
      <c r="C523" s="14" t="s">
        <v>64</v>
      </c>
      <c r="D523" s="14" t="s">
        <v>8</v>
      </c>
      <c r="E523" s="14" t="s">
        <v>396</v>
      </c>
      <c r="F523" s="17" t="s">
        <v>68</v>
      </c>
      <c r="G523" s="12">
        <v>13.8</v>
      </c>
      <c r="H523" s="12"/>
      <c r="I523" s="12">
        <f>G523+H523</f>
        <v>13.8</v>
      </c>
    </row>
    <row r="524" spans="1:9">
      <c r="A524" s="24"/>
      <c r="B524" s="19" t="s">
        <v>233</v>
      </c>
      <c r="C524" s="14" t="s">
        <v>64</v>
      </c>
      <c r="D524" s="14" t="s">
        <v>8</v>
      </c>
      <c r="E524" s="14" t="s">
        <v>396</v>
      </c>
      <c r="F524" s="17" t="s">
        <v>68</v>
      </c>
      <c r="G524" s="12">
        <v>674.1</v>
      </c>
      <c r="H524" s="12"/>
      <c r="I524" s="12">
        <f>G524+H524</f>
        <v>674.1</v>
      </c>
    </row>
    <row r="525" spans="1:9" ht="22.5">
      <c r="A525" s="24"/>
      <c r="B525" s="19" t="s">
        <v>454</v>
      </c>
      <c r="C525" s="14" t="s">
        <v>64</v>
      </c>
      <c r="D525" s="14" t="s">
        <v>8</v>
      </c>
      <c r="E525" s="14" t="s">
        <v>455</v>
      </c>
      <c r="F525" s="17"/>
      <c r="G525" s="12">
        <f>SUM(G526:G527)</f>
        <v>51.5</v>
      </c>
      <c r="H525" s="12">
        <f>SUM(H526:H527)</f>
        <v>0</v>
      </c>
      <c r="I525" s="12">
        <f>SUM(I526:I527)</f>
        <v>51.5</v>
      </c>
    </row>
    <row r="526" spans="1:9">
      <c r="A526" s="24"/>
      <c r="B526" s="19" t="s">
        <v>232</v>
      </c>
      <c r="C526" s="14" t="s">
        <v>64</v>
      </c>
      <c r="D526" s="14" t="s">
        <v>8</v>
      </c>
      <c r="E526" s="14" t="s">
        <v>455</v>
      </c>
      <c r="F526" s="17" t="s">
        <v>68</v>
      </c>
      <c r="G526" s="12">
        <v>1</v>
      </c>
      <c r="H526" s="12"/>
      <c r="I526" s="12">
        <f>G526+H526</f>
        <v>1</v>
      </c>
    </row>
    <row r="527" spans="1:9">
      <c r="A527" s="24"/>
      <c r="B527" s="19" t="s">
        <v>233</v>
      </c>
      <c r="C527" s="14" t="s">
        <v>64</v>
      </c>
      <c r="D527" s="14" t="s">
        <v>8</v>
      </c>
      <c r="E527" s="14" t="s">
        <v>455</v>
      </c>
      <c r="F527" s="17" t="s">
        <v>68</v>
      </c>
      <c r="G527" s="12">
        <v>50.5</v>
      </c>
      <c r="H527" s="12"/>
      <c r="I527" s="12">
        <f>G527+H527</f>
        <v>50.5</v>
      </c>
    </row>
    <row r="528" spans="1:9" ht="22.5">
      <c r="A528" s="24"/>
      <c r="B528" s="19" t="s">
        <v>456</v>
      </c>
      <c r="C528" s="14" t="s">
        <v>64</v>
      </c>
      <c r="D528" s="14" t="s">
        <v>8</v>
      </c>
      <c r="E528" s="14" t="s">
        <v>457</v>
      </c>
      <c r="F528" s="17"/>
      <c r="G528" s="12">
        <f>SUM(G529:G530)</f>
        <v>103.1</v>
      </c>
      <c r="H528" s="12">
        <f>SUM(H529:H530)</f>
        <v>0</v>
      </c>
      <c r="I528" s="12">
        <f>SUM(I529:I530)</f>
        <v>103.1</v>
      </c>
    </row>
    <row r="529" spans="1:9">
      <c r="A529" s="24"/>
      <c r="B529" s="19" t="s">
        <v>232</v>
      </c>
      <c r="C529" s="14" t="s">
        <v>64</v>
      </c>
      <c r="D529" s="14" t="s">
        <v>8</v>
      </c>
      <c r="E529" s="14" t="s">
        <v>457</v>
      </c>
      <c r="F529" s="17" t="s">
        <v>68</v>
      </c>
      <c r="G529" s="12">
        <v>2.1</v>
      </c>
      <c r="H529" s="12"/>
      <c r="I529" s="12">
        <f>G529+H529</f>
        <v>2.1</v>
      </c>
    </row>
    <row r="530" spans="1:9">
      <c r="A530" s="24"/>
      <c r="B530" s="19" t="s">
        <v>233</v>
      </c>
      <c r="C530" s="14" t="s">
        <v>64</v>
      </c>
      <c r="D530" s="14" t="s">
        <v>8</v>
      </c>
      <c r="E530" s="14" t="s">
        <v>457</v>
      </c>
      <c r="F530" s="17" t="s">
        <v>68</v>
      </c>
      <c r="G530" s="12">
        <v>101</v>
      </c>
      <c r="H530" s="12"/>
      <c r="I530" s="12">
        <f>G530+H530</f>
        <v>101</v>
      </c>
    </row>
    <row r="531" spans="1:9" ht="45">
      <c r="A531" s="24"/>
      <c r="B531" s="36" t="s">
        <v>275</v>
      </c>
      <c r="C531" s="14" t="s">
        <v>64</v>
      </c>
      <c r="D531" s="14" t="s">
        <v>8</v>
      </c>
      <c r="E531" s="14" t="s">
        <v>131</v>
      </c>
      <c r="F531" s="14"/>
      <c r="G531" s="12">
        <f t="shared" ref="G531:I533" si="196">SUM(G532:G532)</f>
        <v>6346.7</v>
      </c>
      <c r="H531" s="12">
        <f t="shared" si="196"/>
        <v>-6346.7</v>
      </c>
      <c r="I531" s="12">
        <f t="shared" si="196"/>
        <v>0</v>
      </c>
    </row>
    <row r="532" spans="1:9" ht="33.75">
      <c r="A532" s="24"/>
      <c r="B532" s="13" t="s">
        <v>56</v>
      </c>
      <c r="C532" s="14" t="s">
        <v>64</v>
      </c>
      <c r="D532" s="14" t="s">
        <v>8</v>
      </c>
      <c r="E532" s="14" t="s">
        <v>131</v>
      </c>
      <c r="F532" s="16" t="s">
        <v>67</v>
      </c>
      <c r="G532" s="12">
        <v>6346.7</v>
      </c>
      <c r="H532" s="12">
        <v>-6346.7</v>
      </c>
      <c r="I532" s="12">
        <f>G532+H532</f>
        <v>0</v>
      </c>
    </row>
    <row r="533" spans="1:9" ht="45">
      <c r="A533" s="24"/>
      <c r="B533" s="36" t="s">
        <v>275</v>
      </c>
      <c r="C533" s="14" t="s">
        <v>64</v>
      </c>
      <c r="D533" s="14" t="s">
        <v>8</v>
      </c>
      <c r="E533" s="14" t="s">
        <v>516</v>
      </c>
      <c r="F533" s="14"/>
      <c r="G533" s="12">
        <f t="shared" si="196"/>
        <v>0</v>
      </c>
      <c r="H533" s="12">
        <f t="shared" si="196"/>
        <v>6346.7</v>
      </c>
      <c r="I533" s="12">
        <f t="shared" si="196"/>
        <v>6346.7</v>
      </c>
    </row>
    <row r="534" spans="1:9" ht="33.75">
      <c r="A534" s="24"/>
      <c r="B534" s="13" t="s">
        <v>56</v>
      </c>
      <c r="C534" s="14" t="s">
        <v>64</v>
      </c>
      <c r="D534" s="14" t="s">
        <v>8</v>
      </c>
      <c r="E534" s="14" t="s">
        <v>516</v>
      </c>
      <c r="F534" s="16" t="s">
        <v>67</v>
      </c>
      <c r="G534" s="12"/>
      <c r="H534" s="12">
        <v>6346.7</v>
      </c>
      <c r="I534" s="12">
        <f>G534+H534</f>
        <v>6346.7</v>
      </c>
    </row>
    <row r="535" spans="1:9" ht="22.5">
      <c r="A535" s="24"/>
      <c r="B535" s="10" t="s">
        <v>161</v>
      </c>
      <c r="C535" s="14" t="s">
        <v>64</v>
      </c>
      <c r="D535" s="14" t="s">
        <v>8</v>
      </c>
      <c r="E535" s="14" t="s">
        <v>162</v>
      </c>
      <c r="F535" s="17"/>
      <c r="G535" s="12">
        <f>G536</f>
        <v>19817.7</v>
      </c>
      <c r="H535" s="12">
        <f t="shared" ref="H535:I540" si="197">H536</f>
        <v>-2302.4000000000015</v>
      </c>
      <c r="I535" s="12">
        <f t="shared" si="197"/>
        <v>17515.3</v>
      </c>
    </row>
    <row r="536" spans="1:9">
      <c r="A536" s="24"/>
      <c r="B536" s="10" t="s">
        <v>473</v>
      </c>
      <c r="C536" s="14" t="s">
        <v>64</v>
      </c>
      <c r="D536" s="14" t="s">
        <v>8</v>
      </c>
      <c r="E536" s="14" t="s">
        <v>172</v>
      </c>
      <c r="F536" s="17"/>
      <c r="G536" s="12">
        <f>G537</f>
        <v>19817.7</v>
      </c>
      <c r="H536" s="12">
        <f t="shared" si="197"/>
        <v>-2302.4000000000015</v>
      </c>
      <c r="I536" s="12">
        <f t="shared" si="197"/>
        <v>17515.3</v>
      </c>
    </row>
    <row r="537" spans="1:9" ht="33.75">
      <c r="A537" s="24"/>
      <c r="B537" s="10" t="s">
        <v>474</v>
      </c>
      <c r="C537" s="14" t="s">
        <v>64</v>
      </c>
      <c r="D537" s="14" t="s">
        <v>8</v>
      </c>
      <c r="E537" s="14" t="s">
        <v>140</v>
      </c>
      <c r="F537" s="14"/>
      <c r="G537" s="12">
        <f>G538+G540</f>
        <v>19817.7</v>
      </c>
      <c r="H537" s="12">
        <f t="shared" ref="H537:I537" si="198">H538+H540</f>
        <v>-2302.4000000000015</v>
      </c>
      <c r="I537" s="12">
        <f t="shared" si="198"/>
        <v>17515.3</v>
      </c>
    </row>
    <row r="538" spans="1:9" ht="22.5">
      <c r="A538" s="24"/>
      <c r="B538" s="65" t="s">
        <v>468</v>
      </c>
      <c r="C538" s="14" t="s">
        <v>64</v>
      </c>
      <c r="D538" s="14" t="s">
        <v>8</v>
      </c>
      <c r="E538" s="14" t="s">
        <v>469</v>
      </c>
      <c r="F538" s="14"/>
      <c r="G538" s="12">
        <f>G539</f>
        <v>19817.7</v>
      </c>
      <c r="H538" s="12">
        <f t="shared" si="197"/>
        <v>-19817.7</v>
      </c>
      <c r="I538" s="12">
        <f t="shared" si="197"/>
        <v>0</v>
      </c>
    </row>
    <row r="539" spans="1:9">
      <c r="A539" s="24"/>
      <c r="B539" s="65" t="s">
        <v>201</v>
      </c>
      <c r="C539" s="14" t="s">
        <v>64</v>
      </c>
      <c r="D539" s="14" t="s">
        <v>8</v>
      </c>
      <c r="E539" s="14" t="s">
        <v>469</v>
      </c>
      <c r="F539" s="14" t="s">
        <v>202</v>
      </c>
      <c r="G539" s="12">
        <v>19817.7</v>
      </c>
      <c r="H539" s="12">
        <v>-19817.7</v>
      </c>
      <c r="I539" s="12">
        <f>SUM(G539:H539)</f>
        <v>0</v>
      </c>
    </row>
    <row r="540" spans="1:9" ht="22.5">
      <c r="A540" s="24"/>
      <c r="B540" s="65" t="s">
        <v>468</v>
      </c>
      <c r="C540" s="14" t="s">
        <v>64</v>
      </c>
      <c r="D540" s="14" t="s">
        <v>8</v>
      </c>
      <c r="E540" s="14" t="s">
        <v>502</v>
      </c>
      <c r="F540" s="14"/>
      <c r="G540" s="12">
        <f>G541</f>
        <v>0</v>
      </c>
      <c r="H540" s="12">
        <f t="shared" si="197"/>
        <v>17515.3</v>
      </c>
      <c r="I540" s="12">
        <f t="shared" si="197"/>
        <v>17515.3</v>
      </c>
    </row>
    <row r="541" spans="1:9">
      <c r="A541" s="24"/>
      <c r="B541" s="65" t="s">
        <v>201</v>
      </c>
      <c r="C541" s="14" t="s">
        <v>64</v>
      </c>
      <c r="D541" s="14" t="s">
        <v>8</v>
      </c>
      <c r="E541" s="14" t="s">
        <v>502</v>
      </c>
      <c r="F541" s="14" t="s">
        <v>202</v>
      </c>
      <c r="G541" s="12"/>
      <c r="H541" s="12">
        <v>17515.3</v>
      </c>
      <c r="I541" s="12">
        <f>SUM(G541:H541)</f>
        <v>17515.3</v>
      </c>
    </row>
    <row r="542" spans="1:9">
      <c r="A542" s="22">
        <v>8</v>
      </c>
      <c r="B542" s="9" t="s">
        <v>69</v>
      </c>
      <c r="C542" s="23" t="s">
        <v>70</v>
      </c>
      <c r="D542" s="23" t="s">
        <v>53</v>
      </c>
      <c r="E542" s="23"/>
      <c r="F542" s="37"/>
      <c r="G542" s="33">
        <f>G543+G548+G553</f>
        <v>3786.7999999999997</v>
      </c>
      <c r="H542" s="33">
        <f>H543+H548+H553</f>
        <v>0</v>
      </c>
      <c r="I542" s="33">
        <f>I543+I548+I553</f>
        <v>3786.7999999999997</v>
      </c>
    </row>
    <row r="543" spans="1:9">
      <c r="A543" s="22" t="s">
        <v>71</v>
      </c>
      <c r="B543" s="9" t="s">
        <v>133</v>
      </c>
      <c r="C543" s="32" t="s">
        <v>70</v>
      </c>
      <c r="D543" s="32" t="s">
        <v>8</v>
      </c>
      <c r="E543" s="32"/>
      <c r="F543" s="32"/>
      <c r="G543" s="28">
        <f t="shared" ref="G543:I543" si="199">SUM(G544,)</f>
        <v>894.5</v>
      </c>
      <c r="H543" s="28">
        <f t="shared" si="199"/>
        <v>0</v>
      </c>
      <c r="I543" s="28">
        <f t="shared" si="199"/>
        <v>894.5</v>
      </c>
    </row>
    <row r="544" spans="1:9" ht="33.75">
      <c r="A544" s="24"/>
      <c r="B544" s="13" t="s">
        <v>266</v>
      </c>
      <c r="C544" s="14" t="s">
        <v>70</v>
      </c>
      <c r="D544" s="14" t="s">
        <v>8</v>
      </c>
      <c r="E544" s="14" t="s">
        <v>174</v>
      </c>
      <c r="F544" s="32"/>
      <c r="G544" s="12">
        <f t="shared" ref="G544:I546" si="200">G545</f>
        <v>894.5</v>
      </c>
      <c r="H544" s="12">
        <f t="shared" si="200"/>
        <v>0</v>
      </c>
      <c r="I544" s="12">
        <f t="shared" si="200"/>
        <v>894.5</v>
      </c>
    </row>
    <row r="545" spans="1:9">
      <c r="A545" s="24"/>
      <c r="B545" s="13" t="s">
        <v>276</v>
      </c>
      <c r="C545" s="14" t="s">
        <v>70</v>
      </c>
      <c r="D545" s="14" t="s">
        <v>8</v>
      </c>
      <c r="E545" s="14" t="s">
        <v>178</v>
      </c>
      <c r="F545" s="32"/>
      <c r="G545" s="12">
        <f t="shared" si="200"/>
        <v>894.5</v>
      </c>
      <c r="H545" s="12">
        <f t="shared" si="200"/>
        <v>0</v>
      </c>
      <c r="I545" s="12">
        <f t="shared" si="200"/>
        <v>894.5</v>
      </c>
    </row>
    <row r="546" spans="1:9">
      <c r="A546" s="24"/>
      <c r="B546" s="13" t="s">
        <v>277</v>
      </c>
      <c r="C546" s="14" t="s">
        <v>70</v>
      </c>
      <c r="D546" s="14" t="s">
        <v>8</v>
      </c>
      <c r="E546" s="14" t="s">
        <v>278</v>
      </c>
      <c r="F546" s="32"/>
      <c r="G546" s="12">
        <f t="shared" si="200"/>
        <v>894.5</v>
      </c>
      <c r="H546" s="12">
        <f t="shared" si="200"/>
        <v>0</v>
      </c>
      <c r="I546" s="12">
        <f t="shared" si="200"/>
        <v>894.5</v>
      </c>
    </row>
    <row r="547" spans="1:9">
      <c r="A547" s="24"/>
      <c r="B547" s="13" t="s">
        <v>147</v>
      </c>
      <c r="C547" s="14" t="s">
        <v>70</v>
      </c>
      <c r="D547" s="14" t="s">
        <v>8</v>
      </c>
      <c r="E547" s="14" t="s">
        <v>278</v>
      </c>
      <c r="F547" s="14" t="s">
        <v>134</v>
      </c>
      <c r="G547" s="12">
        <v>894.5</v>
      </c>
      <c r="H547" s="12"/>
      <c r="I547" s="12">
        <f>G547+H547</f>
        <v>894.5</v>
      </c>
    </row>
    <row r="548" spans="1:9">
      <c r="A548" s="22" t="s">
        <v>279</v>
      </c>
      <c r="B548" s="9" t="s">
        <v>72</v>
      </c>
      <c r="C548" s="32" t="s">
        <v>70</v>
      </c>
      <c r="D548" s="32" t="s">
        <v>19</v>
      </c>
      <c r="E548" s="32"/>
      <c r="F548" s="32"/>
      <c r="G548" s="49">
        <f>G549</f>
        <v>2587.6</v>
      </c>
      <c r="H548" s="49">
        <f t="shared" ref="H548:I548" si="201">H549</f>
        <v>0</v>
      </c>
      <c r="I548" s="49">
        <f t="shared" si="201"/>
        <v>2587.6</v>
      </c>
    </row>
    <row r="549" spans="1:9" ht="33.75">
      <c r="A549" s="22"/>
      <c r="B549" s="10" t="s">
        <v>266</v>
      </c>
      <c r="C549" s="14" t="s">
        <v>70</v>
      </c>
      <c r="D549" s="14" t="s">
        <v>19</v>
      </c>
      <c r="E549" s="14" t="s">
        <v>174</v>
      </c>
      <c r="F549" s="14"/>
      <c r="G549" s="12">
        <f t="shared" ref="G549:I550" si="202">G550</f>
        <v>2587.6</v>
      </c>
      <c r="H549" s="12">
        <f t="shared" si="202"/>
        <v>0</v>
      </c>
      <c r="I549" s="12">
        <f t="shared" si="202"/>
        <v>2587.6</v>
      </c>
    </row>
    <row r="550" spans="1:9">
      <c r="A550" s="22"/>
      <c r="B550" s="10" t="s">
        <v>173</v>
      </c>
      <c r="C550" s="14" t="s">
        <v>70</v>
      </c>
      <c r="D550" s="14" t="s">
        <v>19</v>
      </c>
      <c r="E550" s="14" t="s">
        <v>175</v>
      </c>
      <c r="F550" s="14"/>
      <c r="G550" s="12">
        <f>G551</f>
        <v>2587.6</v>
      </c>
      <c r="H550" s="12">
        <f t="shared" si="202"/>
        <v>0</v>
      </c>
      <c r="I550" s="12">
        <f t="shared" si="202"/>
        <v>2587.6</v>
      </c>
    </row>
    <row r="551" spans="1:9" ht="45">
      <c r="A551" s="22"/>
      <c r="B551" s="35" t="s">
        <v>135</v>
      </c>
      <c r="C551" s="14" t="s">
        <v>70</v>
      </c>
      <c r="D551" s="14" t="s">
        <v>19</v>
      </c>
      <c r="E551" s="14" t="s">
        <v>397</v>
      </c>
      <c r="F551" s="14"/>
      <c r="G551" s="12">
        <f t="shared" ref="G551:I551" si="203">SUM(G552:G552)</f>
        <v>2587.6</v>
      </c>
      <c r="H551" s="12">
        <f t="shared" si="203"/>
        <v>0</v>
      </c>
      <c r="I551" s="12">
        <f t="shared" si="203"/>
        <v>2587.6</v>
      </c>
    </row>
    <row r="552" spans="1:9" ht="22.5">
      <c r="A552" s="58"/>
      <c r="B552" s="19" t="s">
        <v>241</v>
      </c>
      <c r="C552" s="14" t="s">
        <v>70</v>
      </c>
      <c r="D552" s="14" t="s">
        <v>19</v>
      </c>
      <c r="E552" s="14" t="s">
        <v>397</v>
      </c>
      <c r="F552" s="14" t="s">
        <v>73</v>
      </c>
      <c r="G552" s="12">
        <v>2587.6</v>
      </c>
      <c r="H552" s="12"/>
      <c r="I552" s="12">
        <f>G552+H552</f>
        <v>2587.6</v>
      </c>
    </row>
    <row r="553" spans="1:9">
      <c r="A553" s="22" t="s">
        <v>352</v>
      </c>
      <c r="B553" s="9" t="s">
        <v>336</v>
      </c>
      <c r="C553" s="32" t="s">
        <v>70</v>
      </c>
      <c r="D553" s="32" t="s">
        <v>26</v>
      </c>
      <c r="E553" s="32"/>
      <c r="F553" s="32"/>
      <c r="G553" s="28">
        <f t="shared" ref="G553:I555" si="204">G554</f>
        <v>304.7</v>
      </c>
      <c r="H553" s="28">
        <f t="shared" si="204"/>
        <v>0</v>
      </c>
      <c r="I553" s="28">
        <f t="shared" si="204"/>
        <v>304.7</v>
      </c>
    </row>
    <row r="554" spans="1:9" ht="33.75">
      <c r="A554" s="58"/>
      <c r="B554" s="10" t="s">
        <v>266</v>
      </c>
      <c r="C554" s="14" t="s">
        <v>70</v>
      </c>
      <c r="D554" s="14" t="s">
        <v>26</v>
      </c>
      <c r="E554" s="14" t="s">
        <v>174</v>
      </c>
      <c r="F554" s="14"/>
      <c r="G554" s="12">
        <f t="shared" si="204"/>
        <v>304.7</v>
      </c>
      <c r="H554" s="12">
        <f t="shared" si="204"/>
        <v>0</v>
      </c>
      <c r="I554" s="12">
        <f t="shared" si="204"/>
        <v>304.7</v>
      </c>
    </row>
    <row r="555" spans="1:9">
      <c r="A555" s="58"/>
      <c r="B555" s="10" t="s">
        <v>339</v>
      </c>
      <c r="C555" s="14" t="s">
        <v>70</v>
      </c>
      <c r="D555" s="14" t="s">
        <v>26</v>
      </c>
      <c r="E555" s="14" t="s">
        <v>178</v>
      </c>
      <c r="F555" s="14"/>
      <c r="G555" s="12">
        <f t="shared" si="204"/>
        <v>304.7</v>
      </c>
      <c r="H555" s="12">
        <f t="shared" si="204"/>
        <v>0</v>
      </c>
      <c r="I555" s="12">
        <f t="shared" si="204"/>
        <v>304.7</v>
      </c>
    </row>
    <row r="556" spans="1:9" ht="22.5">
      <c r="A556" s="58"/>
      <c r="B556" s="13" t="s">
        <v>340</v>
      </c>
      <c r="C556" s="14" t="s">
        <v>70</v>
      </c>
      <c r="D556" s="14" t="s">
        <v>26</v>
      </c>
      <c r="E556" s="14" t="s">
        <v>337</v>
      </c>
      <c r="F556" s="14"/>
      <c r="G556" s="12">
        <f t="shared" ref="G556:I556" si="205">SUM(G557:G557)</f>
        <v>304.7</v>
      </c>
      <c r="H556" s="12">
        <f t="shared" si="205"/>
        <v>0</v>
      </c>
      <c r="I556" s="12">
        <f t="shared" si="205"/>
        <v>304.7</v>
      </c>
    </row>
    <row r="557" spans="1:9" ht="45">
      <c r="A557" s="58"/>
      <c r="B557" s="13" t="s">
        <v>341</v>
      </c>
      <c r="C557" s="14" t="s">
        <v>70</v>
      </c>
      <c r="D557" s="14" t="s">
        <v>26</v>
      </c>
      <c r="E557" s="14" t="s">
        <v>337</v>
      </c>
      <c r="F557" s="14" t="s">
        <v>338</v>
      </c>
      <c r="G557" s="12">
        <v>304.7</v>
      </c>
      <c r="H557" s="12"/>
      <c r="I557" s="12">
        <f>G557+H557</f>
        <v>304.7</v>
      </c>
    </row>
    <row r="558" spans="1:9">
      <c r="A558" s="22">
        <v>9</v>
      </c>
      <c r="B558" s="50" t="s">
        <v>360</v>
      </c>
      <c r="C558" s="23" t="s">
        <v>30</v>
      </c>
      <c r="D558" s="23"/>
      <c r="E558" s="23"/>
      <c r="F558" s="23"/>
      <c r="G558" s="28">
        <f t="shared" ref="G558:I560" si="206">G559</f>
        <v>11267.9</v>
      </c>
      <c r="H558" s="28">
        <f t="shared" si="206"/>
        <v>-5</v>
      </c>
      <c r="I558" s="28">
        <f t="shared" si="206"/>
        <v>11262.9</v>
      </c>
    </row>
    <row r="559" spans="1:9">
      <c r="A559" s="22" t="s">
        <v>82</v>
      </c>
      <c r="B559" s="9" t="s">
        <v>74</v>
      </c>
      <c r="C559" s="32" t="s">
        <v>30</v>
      </c>
      <c r="D559" s="32" t="s">
        <v>11</v>
      </c>
      <c r="E559" s="32"/>
      <c r="F559" s="32"/>
      <c r="G559" s="28">
        <f t="shared" si="206"/>
        <v>11267.9</v>
      </c>
      <c r="H559" s="28">
        <f t="shared" si="206"/>
        <v>-5</v>
      </c>
      <c r="I559" s="28">
        <f t="shared" si="206"/>
        <v>11262.9</v>
      </c>
    </row>
    <row r="560" spans="1:9" ht="33.75">
      <c r="A560" s="58"/>
      <c r="B560" s="13" t="s">
        <v>266</v>
      </c>
      <c r="C560" s="14" t="s">
        <v>30</v>
      </c>
      <c r="D560" s="14" t="s">
        <v>11</v>
      </c>
      <c r="E560" s="14" t="s">
        <v>174</v>
      </c>
      <c r="F560" s="17"/>
      <c r="G560" s="12">
        <f t="shared" si="206"/>
        <v>11267.9</v>
      </c>
      <c r="H560" s="12">
        <f t="shared" si="206"/>
        <v>-5</v>
      </c>
      <c r="I560" s="12">
        <f t="shared" si="206"/>
        <v>11262.9</v>
      </c>
    </row>
    <row r="561" spans="1:9">
      <c r="A561" s="58"/>
      <c r="B561" s="13" t="s">
        <v>176</v>
      </c>
      <c r="C561" s="14" t="s">
        <v>30</v>
      </c>
      <c r="D561" s="14" t="s">
        <v>11</v>
      </c>
      <c r="E561" s="14" t="s">
        <v>177</v>
      </c>
      <c r="F561" s="17"/>
      <c r="G561" s="12">
        <f t="shared" ref="G561:I561" si="207">G562+G565+G567+G569+G571+G573</f>
        <v>11267.9</v>
      </c>
      <c r="H561" s="12">
        <f t="shared" si="207"/>
        <v>-5</v>
      </c>
      <c r="I561" s="12">
        <f t="shared" si="207"/>
        <v>11262.9</v>
      </c>
    </row>
    <row r="562" spans="1:9">
      <c r="A562" s="58"/>
      <c r="B562" s="13" t="s">
        <v>137</v>
      </c>
      <c r="C562" s="14" t="s">
        <v>30</v>
      </c>
      <c r="D562" s="14" t="s">
        <v>11</v>
      </c>
      <c r="E562" s="14" t="s">
        <v>138</v>
      </c>
      <c r="F562" s="17"/>
      <c r="G562" s="12">
        <f>G563+G564</f>
        <v>2711.9</v>
      </c>
      <c r="H562" s="12">
        <f t="shared" ref="H562:I562" si="208">H563+H564</f>
        <v>0</v>
      </c>
      <c r="I562" s="12">
        <f t="shared" si="208"/>
        <v>2711.9</v>
      </c>
    </row>
    <row r="563" spans="1:9" ht="33.75">
      <c r="A563" s="58"/>
      <c r="B563" s="10" t="s">
        <v>56</v>
      </c>
      <c r="C563" s="14" t="s">
        <v>30</v>
      </c>
      <c r="D563" s="14" t="s">
        <v>11</v>
      </c>
      <c r="E563" s="14" t="s">
        <v>138</v>
      </c>
      <c r="F563" s="17" t="s">
        <v>67</v>
      </c>
      <c r="G563" s="12">
        <v>2447.1</v>
      </c>
      <c r="H563" s="12"/>
      <c r="I563" s="12">
        <f>G563+H563</f>
        <v>2447.1</v>
      </c>
    </row>
    <row r="564" spans="1:9">
      <c r="A564" s="58"/>
      <c r="B564" s="19" t="s">
        <v>440</v>
      </c>
      <c r="C564" s="14" t="s">
        <v>30</v>
      </c>
      <c r="D564" s="14" t="s">
        <v>11</v>
      </c>
      <c r="E564" s="14" t="s">
        <v>138</v>
      </c>
      <c r="F564" s="17" t="s">
        <v>68</v>
      </c>
      <c r="G564" s="12">
        <f>89.2+175.6</f>
        <v>264.8</v>
      </c>
      <c r="H564" s="12"/>
      <c r="I564" s="12">
        <f>G564+H564</f>
        <v>264.8</v>
      </c>
    </row>
    <row r="565" spans="1:9" ht="22.5">
      <c r="A565" s="58"/>
      <c r="B565" s="13" t="s">
        <v>324</v>
      </c>
      <c r="C565" s="14" t="s">
        <v>30</v>
      </c>
      <c r="D565" s="14" t="s">
        <v>11</v>
      </c>
      <c r="E565" s="14" t="s">
        <v>342</v>
      </c>
      <c r="F565" s="17"/>
      <c r="G565" s="12">
        <f t="shared" ref="G565:I565" si="209">SUM(G566)</f>
        <v>5</v>
      </c>
      <c r="H565" s="12">
        <f t="shared" si="209"/>
        <v>-5</v>
      </c>
      <c r="I565" s="12">
        <f t="shared" si="209"/>
        <v>0</v>
      </c>
    </row>
    <row r="566" spans="1:9" ht="33.75">
      <c r="A566" s="58"/>
      <c r="B566" s="13" t="s">
        <v>57</v>
      </c>
      <c r="C566" s="14" t="s">
        <v>30</v>
      </c>
      <c r="D566" s="14" t="s">
        <v>11</v>
      </c>
      <c r="E566" s="14" t="s">
        <v>342</v>
      </c>
      <c r="F566" s="17" t="s">
        <v>67</v>
      </c>
      <c r="G566" s="12">
        <v>5</v>
      </c>
      <c r="H566" s="12">
        <v>-5</v>
      </c>
      <c r="I566" s="12">
        <f>G566+H566</f>
        <v>0</v>
      </c>
    </row>
    <row r="567" spans="1:9" ht="22.5">
      <c r="A567" s="58"/>
      <c r="B567" s="13" t="s">
        <v>280</v>
      </c>
      <c r="C567" s="14" t="s">
        <v>30</v>
      </c>
      <c r="D567" s="14" t="s">
        <v>11</v>
      </c>
      <c r="E567" s="14" t="s">
        <v>242</v>
      </c>
      <c r="F567" s="17"/>
      <c r="G567" s="12">
        <f t="shared" ref="G567:I567" si="210">SUM(G568)</f>
        <v>314</v>
      </c>
      <c r="H567" s="12">
        <f>SUM(H568)</f>
        <v>0</v>
      </c>
      <c r="I567" s="12">
        <f t="shared" si="210"/>
        <v>314</v>
      </c>
    </row>
    <row r="568" spans="1:9" ht="33.75">
      <c r="A568" s="58"/>
      <c r="B568" s="13" t="s">
        <v>57</v>
      </c>
      <c r="C568" s="14" t="s">
        <v>30</v>
      </c>
      <c r="D568" s="14" t="s">
        <v>11</v>
      </c>
      <c r="E568" s="14" t="s">
        <v>242</v>
      </c>
      <c r="F568" s="14" t="s">
        <v>67</v>
      </c>
      <c r="G568" s="12">
        <v>314</v>
      </c>
      <c r="H568" s="12"/>
      <c r="I568" s="12">
        <f>G568+H568</f>
        <v>314</v>
      </c>
    </row>
    <row r="569" spans="1:9" ht="22.5">
      <c r="A569" s="58"/>
      <c r="B569" s="13" t="s">
        <v>281</v>
      </c>
      <c r="C569" s="14" t="s">
        <v>30</v>
      </c>
      <c r="D569" s="14" t="s">
        <v>11</v>
      </c>
      <c r="E569" s="14" t="s">
        <v>243</v>
      </c>
      <c r="F569" s="17"/>
      <c r="G569" s="12">
        <f t="shared" ref="G569:I569" si="211">SUM(G570)</f>
        <v>37.6</v>
      </c>
      <c r="H569" s="12">
        <f t="shared" si="211"/>
        <v>0</v>
      </c>
      <c r="I569" s="12">
        <f t="shared" si="211"/>
        <v>37.6</v>
      </c>
    </row>
    <row r="570" spans="1:9" ht="33.75">
      <c r="A570" s="58"/>
      <c r="B570" s="13" t="s">
        <v>57</v>
      </c>
      <c r="C570" s="14" t="s">
        <v>30</v>
      </c>
      <c r="D570" s="14" t="s">
        <v>11</v>
      </c>
      <c r="E570" s="14" t="s">
        <v>243</v>
      </c>
      <c r="F570" s="14" t="s">
        <v>67</v>
      </c>
      <c r="G570" s="12">
        <v>37.6</v>
      </c>
      <c r="H570" s="12"/>
      <c r="I570" s="12">
        <f>G570+H570</f>
        <v>37.6</v>
      </c>
    </row>
    <row r="571" spans="1:9" ht="22.5">
      <c r="A571" s="58"/>
      <c r="B571" s="13" t="s">
        <v>282</v>
      </c>
      <c r="C571" s="14" t="s">
        <v>30</v>
      </c>
      <c r="D571" s="14" t="s">
        <v>11</v>
      </c>
      <c r="E571" s="14" t="s">
        <v>244</v>
      </c>
      <c r="F571" s="17"/>
      <c r="G571" s="12">
        <f t="shared" ref="G571:I571" si="212">SUM(G572)</f>
        <v>344.1</v>
      </c>
      <c r="H571" s="12">
        <f t="shared" si="212"/>
        <v>0</v>
      </c>
      <c r="I571" s="12">
        <f t="shared" si="212"/>
        <v>344.1</v>
      </c>
    </row>
    <row r="572" spans="1:9" ht="33.75">
      <c r="A572" s="58"/>
      <c r="B572" s="13" t="s">
        <v>57</v>
      </c>
      <c r="C572" s="14" t="s">
        <v>30</v>
      </c>
      <c r="D572" s="14" t="s">
        <v>11</v>
      </c>
      <c r="E572" s="14" t="s">
        <v>244</v>
      </c>
      <c r="F572" s="14" t="s">
        <v>67</v>
      </c>
      <c r="G572" s="12">
        <v>344.1</v>
      </c>
      <c r="H572" s="12"/>
      <c r="I572" s="12">
        <f>G572+H572</f>
        <v>344.1</v>
      </c>
    </row>
    <row r="573" spans="1:9" ht="22.5">
      <c r="A573" s="58"/>
      <c r="B573" s="10" t="s">
        <v>194</v>
      </c>
      <c r="C573" s="14" t="s">
        <v>30</v>
      </c>
      <c r="D573" s="14" t="s">
        <v>11</v>
      </c>
      <c r="E573" s="14" t="s">
        <v>195</v>
      </c>
      <c r="F573" s="17"/>
      <c r="G573" s="12">
        <f t="shared" ref="G573:I573" si="213">SUM(G574:G574)</f>
        <v>7855.3</v>
      </c>
      <c r="H573" s="12">
        <f t="shared" si="213"/>
        <v>0</v>
      </c>
      <c r="I573" s="12">
        <f t="shared" si="213"/>
        <v>7855.3</v>
      </c>
    </row>
    <row r="574" spans="1:9" ht="33.75">
      <c r="A574" s="58"/>
      <c r="B574" s="10" t="s">
        <v>56</v>
      </c>
      <c r="C574" s="14" t="s">
        <v>30</v>
      </c>
      <c r="D574" s="14" t="s">
        <v>11</v>
      </c>
      <c r="E574" s="14" t="s">
        <v>195</v>
      </c>
      <c r="F574" s="17" t="s">
        <v>67</v>
      </c>
      <c r="G574" s="12">
        <v>7855.3</v>
      </c>
      <c r="H574" s="12"/>
      <c r="I574" s="12">
        <f>G574+H574</f>
        <v>7855.3</v>
      </c>
    </row>
    <row r="575" spans="1:9">
      <c r="A575" s="22">
        <v>10</v>
      </c>
      <c r="B575" s="9" t="s">
        <v>76</v>
      </c>
      <c r="C575" s="23" t="s">
        <v>44</v>
      </c>
      <c r="D575" s="23"/>
      <c r="E575" s="11"/>
      <c r="F575" s="56"/>
      <c r="G575" s="33">
        <f t="shared" ref="G575:I575" si="214">G576</f>
        <v>4966.3</v>
      </c>
      <c r="H575" s="33">
        <f t="shared" si="214"/>
        <v>0</v>
      </c>
      <c r="I575" s="33">
        <f t="shared" si="214"/>
        <v>4966.3</v>
      </c>
    </row>
    <row r="576" spans="1:9">
      <c r="A576" s="22" t="s">
        <v>77</v>
      </c>
      <c r="B576" s="9" t="s">
        <v>78</v>
      </c>
      <c r="C576" s="32" t="s">
        <v>44</v>
      </c>
      <c r="D576" s="32" t="s">
        <v>11</v>
      </c>
      <c r="E576" s="32"/>
      <c r="F576" s="32"/>
      <c r="G576" s="28">
        <f t="shared" ref="G576:I576" si="215">SUM(G577,)</f>
        <v>4966.3</v>
      </c>
      <c r="H576" s="28">
        <f t="shared" si="215"/>
        <v>0</v>
      </c>
      <c r="I576" s="28">
        <f t="shared" si="215"/>
        <v>4966.3</v>
      </c>
    </row>
    <row r="577" spans="1:9" ht="22.5">
      <c r="A577" s="58"/>
      <c r="B577" s="13" t="s">
        <v>169</v>
      </c>
      <c r="C577" s="14" t="s">
        <v>44</v>
      </c>
      <c r="D577" s="14" t="s">
        <v>11</v>
      </c>
      <c r="E577" s="14" t="s">
        <v>283</v>
      </c>
      <c r="F577" s="14"/>
      <c r="G577" s="12">
        <f t="shared" ref="G577:I577" si="216">G578</f>
        <v>4966.3</v>
      </c>
      <c r="H577" s="12">
        <f t="shared" si="216"/>
        <v>0</v>
      </c>
      <c r="I577" s="12">
        <f t="shared" si="216"/>
        <v>4966.3</v>
      </c>
    </row>
    <row r="578" spans="1:9" ht="22.5">
      <c r="A578" s="58"/>
      <c r="B578" s="13" t="s">
        <v>170</v>
      </c>
      <c r="C578" s="14" t="s">
        <v>44</v>
      </c>
      <c r="D578" s="14" t="s">
        <v>11</v>
      </c>
      <c r="E578" s="14" t="s">
        <v>171</v>
      </c>
      <c r="F578" s="14"/>
      <c r="G578" s="12">
        <f t="shared" ref="G578:I578" si="217">G579+G581</f>
        <v>4966.3</v>
      </c>
      <c r="H578" s="12">
        <f t="shared" si="217"/>
        <v>0</v>
      </c>
      <c r="I578" s="12">
        <f t="shared" si="217"/>
        <v>4966.3</v>
      </c>
    </row>
    <row r="579" spans="1:9" ht="22.5">
      <c r="A579" s="58"/>
      <c r="B579" s="13" t="s">
        <v>284</v>
      </c>
      <c r="C579" s="14" t="s">
        <v>44</v>
      </c>
      <c r="D579" s="14" t="s">
        <v>11</v>
      </c>
      <c r="E579" s="14" t="s">
        <v>112</v>
      </c>
      <c r="F579" s="14"/>
      <c r="G579" s="12">
        <f t="shared" ref="G579:I579" si="218">G580</f>
        <v>1080</v>
      </c>
      <c r="H579" s="12">
        <f t="shared" si="218"/>
        <v>0</v>
      </c>
      <c r="I579" s="12">
        <f t="shared" si="218"/>
        <v>1080</v>
      </c>
    </row>
    <row r="580" spans="1:9" ht="33.75">
      <c r="A580" s="58"/>
      <c r="B580" s="13" t="s">
        <v>75</v>
      </c>
      <c r="C580" s="14" t="s">
        <v>44</v>
      </c>
      <c r="D580" s="14" t="s">
        <v>11</v>
      </c>
      <c r="E580" s="14" t="s">
        <v>112</v>
      </c>
      <c r="F580" s="14" t="s">
        <v>208</v>
      </c>
      <c r="G580" s="12">
        <v>1080</v>
      </c>
      <c r="H580" s="12"/>
      <c r="I580" s="12">
        <f>G580+H580</f>
        <v>1080</v>
      </c>
    </row>
    <row r="581" spans="1:9" ht="22.5">
      <c r="A581" s="58"/>
      <c r="B581" s="10" t="s">
        <v>207</v>
      </c>
      <c r="C581" s="14" t="s">
        <v>44</v>
      </c>
      <c r="D581" s="14" t="s">
        <v>11</v>
      </c>
      <c r="E581" s="14" t="s">
        <v>285</v>
      </c>
      <c r="F581" s="14"/>
      <c r="G581" s="12">
        <f t="shared" ref="G581:I581" si="219">G582+G583</f>
        <v>3886.3</v>
      </c>
      <c r="H581" s="12">
        <f t="shared" si="219"/>
        <v>0</v>
      </c>
      <c r="I581" s="12">
        <f t="shared" si="219"/>
        <v>3886.3</v>
      </c>
    </row>
    <row r="582" spans="1:9" ht="33.75">
      <c r="A582" s="58"/>
      <c r="B582" s="13" t="s">
        <v>75</v>
      </c>
      <c r="C582" s="14" t="s">
        <v>44</v>
      </c>
      <c r="D582" s="14" t="s">
        <v>11</v>
      </c>
      <c r="E582" s="14" t="s">
        <v>285</v>
      </c>
      <c r="F582" s="14" t="s">
        <v>208</v>
      </c>
      <c r="G582" s="12">
        <v>3780.8</v>
      </c>
      <c r="H582" s="12"/>
      <c r="I582" s="12">
        <f>G582+H582</f>
        <v>3780.8</v>
      </c>
    </row>
    <row r="583" spans="1:9">
      <c r="A583" s="58"/>
      <c r="B583" s="13" t="s">
        <v>344</v>
      </c>
      <c r="C583" s="14" t="s">
        <v>44</v>
      </c>
      <c r="D583" s="14" t="s">
        <v>11</v>
      </c>
      <c r="E583" s="14" t="s">
        <v>285</v>
      </c>
      <c r="F583" s="14" t="s">
        <v>343</v>
      </c>
      <c r="G583" s="12">
        <v>105.5</v>
      </c>
      <c r="H583" s="12"/>
      <c r="I583" s="12">
        <f>G583+H583</f>
        <v>105.5</v>
      </c>
    </row>
    <row r="584" spans="1:9" ht="21">
      <c r="A584" s="22">
        <v>11</v>
      </c>
      <c r="B584" s="9" t="s">
        <v>145</v>
      </c>
      <c r="C584" s="23" t="s">
        <v>39</v>
      </c>
      <c r="D584" s="23"/>
      <c r="E584" s="23"/>
      <c r="F584" s="37"/>
      <c r="G584" s="28">
        <f>G585+G595</f>
        <v>34338.199999999997</v>
      </c>
      <c r="H584" s="28">
        <f t="shared" ref="H584:I584" si="220">H585+H595</f>
        <v>0</v>
      </c>
      <c r="I584" s="28">
        <f t="shared" si="220"/>
        <v>34338.199999999997</v>
      </c>
    </row>
    <row r="585" spans="1:9" ht="21">
      <c r="A585" s="22" t="s">
        <v>458</v>
      </c>
      <c r="B585" s="50" t="s">
        <v>146</v>
      </c>
      <c r="C585" s="32" t="s">
        <v>39</v>
      </c>
      <c r="D585" s="32" t="s">
        <v>8</v>
      </c>
      <c r="E585" s="32"/>
      <c r="F585" s="32"/>
      <c r="G585" s="28">
        <f t="shared" ref="G585:I587" si="221">G586</f>
        <v>28165</v>
      </c>
      <c r="H585" s="28">
        <f t="shared" si="221"/>
        <v>0</v>
      </c>
      <c r="I585" s="28">
        <f t="shared" si="221"/>
        <v>28165</v>
      </c>
    </row>
    <row r="586" spans="1:9" ht="22.5">
      <c r="A586" s="58"/>
      <c r="B586" s="13" t="s">
        <v>161</v>
      </c>
      <c r="C586" s="14" t="s">
        <v>39</v>
      </c>
      <c r="D586" s="14" t="s">
        <v>8</v>
      </c>
      <c r="E586" s="14" t="s">
        <v>162</v>
      </c>
      <c r="F586" s="17"/>
      <c r="G586" s="12">
        <f t="shared" si="221"/>
        <v>28165</v>
      </c>
      <c r="H586" s="12">
        <f t="shared" si="221"/>
        <v>0</v>
      </c>
      <c r="I586" s="12">
        <f t="shared" si="221"/>
        <v>28165</v>
      </c>
    </row>
    <row r="587" spans="1:9">
      <c r="A587" s="58"/>
      <c r="B587" s="13" t="s">
        <v>200</v>
      </c>
      <c r="C587" s="14" t="s">
        <v>39</v>
      </c>
      <c r="D587" s="14" t="s">
        <v>8</v>
      </c>
      <c r="E587" s="14" t="s">
        <v>172</v>
      </c>
      <c r="F587" s="17"/>
      <c r="G587" s="12">
        <f t="shared" si="221"/>
        <v>28165</v>
      </c>
      <c r="H587" s="12">
        <f t="shared" si="221"/>
        <v>0</v>
      </c>
      <c r="I587" s="12">
        <f t="shared" si="221"/>
        <v>28165</v>
      </c>
    </row>
    <row r="588" spans="1:9" ht="26.25" customHeight="1">
      <c r="A588" s="58"/>
      <c r="B588" s="13" t="s">
        <v>139</v>
      </c>
      <c r="C588" s="14" t="s">
        <v>39</v>
      </c>
      <c r="D588" s="14" t="s">
        <v>8</v>
      </c>
      <c r="E588" s="14" t="s">
        <v>140</v>
      </c>
      <c r="F588" s="14"/>
      <c r="G588" s="12">
        <f>G589+G591+G593</f>
        <v>28165</v>
      </c>
      <c r="H588" s="12">
        <f t="shared" ref="H588:I588" si="222">H589+H591+H593</f>
        <v>0</v>
      </c>
      <c r="I588" s="12">
        <f t="shared" si="222"/>
        <v>28165</v>
      </c>
    </row>
    <row r="589" spans="1:9" ht="45">
      <c r="A589" s="58"/>
      <c r="B589" s="35" t="s">
        <v>141</v>
      </c>
      <c r="C589" s="14" t="s">
        <v>39</v>
      </c>
      <c r="D589" s="14" t="s">
        <v>8</v>
      </c>
      <c r="E589" s="14" t="s">
        <v>398</v>
      </c>
      <c r="F589" s="14"/>
      <c r="G589" s="12">
        <f t="shared" ref="G589:I589" si="223">G590</f>
        <v>4319.8999999999996</v>
      </c>
      <c r="H589" s="12">
        <f t="shared" si="223"/>
        <v>0</v>
      </c>
      <c r="I589" s="12">
        <f t="shared" si="223"/>
        <v>4319.8999999999996</v>
      </c>
    </row>
    <row r="590" spans="1:9">
      <c r="A590" s="58"/>
      <c r="B590" s="19" t="s">
        <v>79</v>
      </c>
      <c r="C590" s="14" t="s">
        <v>39</v>
      </c>
      <c r="D590" s="14" t="s">
        <v>8</v>
      </c>
      <c r="E590" s="14" t="s">
        <v>398</v>
      </c>
      <c r="F590" s="14" t="s">
        <v>80</v>
      </c>
      <c r="G590" s="12">
        <v>4319.8999999999996</v>
      </c>
      <c r="H590" s="12"/>
      <c r="I590" s="12">
        <f>G590+H590</f>
        <v>4319.8999999999996</v>
      </c>
    </row>
    <row r="591" spans="1:9">
      <c r="A591" s="58"/>
      <c r="B591" s="36" t="s">
        <v>142</v>
      </c>
      <c r="C591" s="14" t="s">
        <v>39</v>
      </c>
      <c r="D591" s="14" t="s">
        <v>8</v>
      </c>
      <c r="E591" s="14" t="s">
        <v>143</v>
      </c>
      <c r="F591" s="14"/>
      <c r="G591" s="12">
        <f t="shared" ref="G591:I593" si="224">G592</f>
        <v>23845.1</v>
      </c>
      <c r="H591" s="12">
        <f t="shared" si="224"/>
        <v>-23845.1</v>
      </c>
      <c r="I591" s="12">
        <f t="shared" si="224"/>
        <v>0</v>
      </c>
    </row>
    <row r="592" spans="1:9">
      <c r="A592" s="58"/>
      <c r="B592" s="13" t="s">
        <v>79</v>
      </c>
      <c r="C592" s="14" t="s">
        <v>39</v>
      </c>
      <c r="D592" s="14" t="s">
        <v>8</v>
      </c>
      <c r="E592" s="14" t="s">
        <v>143</v>
      </c>
      <c r="F592" s="14" t="s">
        <v>80</v>
      </c>
      <c r="G592" s="12">
        <v>23845.1</v>
      </c>
      <c r="H592" s="12">
        <v>-23845.1</v>
      </c>
      <c r="I592" s="12">
        <f>G592+H592</f>
        <v>0</v>
      </c>
    </row>
    <row r="593" spans="1:9">
      <c r="A593" s="58"/>
      <c r="B593" s="36" t="s">
        <v>142</v>
      </c>
      <c r="C593" s="14" t="s">
        <v>39</v>
      </c>
      <c r="D593" s="14" t="s">
        <v>8</v>
      </c>
      <c r="E593" s="14" t="s">
        <v>517</v>
      </c>
      <c r="F593" s="14"/>
      <c r="G593" s="12">
        <f t="shared" si="224"/>
        <v>0</v>
      </c>
      <c r="H593" s="12">
        <f t="shared" si="224"/>
        <v>23845.1</v>
      </c>
      <c r="I593" s="12">
        <f t="shared" si="224"/>
        <v>23845.1</v>
      </c>
    </row>
    <row r="594" spans="1:9">
      <c r="A594" s="58"/>
      <c r="B594" s="13" t="s">
        <v>79</v>
      </c>
      <c r="C594" s="14" t="s">
        <v>39</v>
      </c>
      <c r="D594" s="14" t="s">
        <v>8</v>
      </c>
      <c r="E594" s="14" t="s">
        <v>517</v>
      </c>
      <c r="F594" s="14" t="s">
        <v>80</v>
      </c>
      <c r="G594" s="12"/>
      <c r="H594" s="12">
        <v>23845.1</v>
      </c>
      <c r="I594" s="12">
        <f>G594+H594</f>
        <v>23845.1</v>
      </c>
    </row>
    <row r="595" spans="1:9">
      <c r="A595" s="59" t="s">
        <v>475</v>
      </c>
      <c r="B595" s="66" t="s">
        <v>476</v>
      </c>
      <c r="C595" s="32" t="s">
        <v>39</v>
      </c>
      <c r="D595" s="32" t="s">
        <v>17</v>
      </c>
      <c r="E595" s="32" t="s">
        <v>477</v>
      </c>
      <c r="F595" s="32"/>
      <c r="G595" s="28">
        <f>G596</f>
        <v>6173.2</v>
      </c>
      <c r="H595" s="28">
        <f t="shared" ref="H595:I601" si="225">H596</f>
        <v>0</v>
      </c>
      <c r="I595" s="28">
        <f t="shared" si="225"/>
        <v>6173.2</v>
      </c>
    </row>
    <row r="596" spans="1:9" ht="22.5">
      <c r="A596" s="59"/>
      <c r="B596" s="19" t="s">
        <v>161</v>
      </c>
      <c r="C596" s="14" t="s">
        <v>39</v>
      </c>
      <c r="D596" s="14" t="s">
        <v>17</v>
      </c>
      <c r="E596" s="14" t="s">
        <v>162</v>
      </c>
      <c r="F596" s="17" t="s">
        <v>463</v>
      </c>
      <c r="G596" s="12">
        <f>G597</f>
        <v>6173.2</v>
      </c>
      <c r="H596" s="12">
        <f t="shared" si="225"/>
        <v>0</v>
      </c>
      <c r="I596" s="12">
        <f t="shared" si="225"/>
        <v>6173.2</v>
      </c>
    </row>
    <row r="597" spans="1:9">
      <c r="A597" s="59"/>
      <c r="B597" s="19" t="s">
        <v>200</v>
      </c>
      <c r="C597" s="14" t="s">
        <v>39</v>
      </c>
      <c r="D597" s="14" t="s">
        <v>17</v>
      </c>
      <c r="E597" s="14" t="s">
        <v>172</v>
      </c>
      <c r="F597" s="17" t="s">
        <v>463</v>
      </c>
      <c r="G597" s="12">
        <f>G598</f>
        <v>6173.2</v>
      </c>
      <c r="H597" s="12">
        <f t="shared" si="225"/>
        <v>0</v>
      </c>
      <c r="I597" s="12">
        <f t="shared" si="225"/>
        <v>6173.2</v>
      </c>
    </row>
    <row r="598" spans="1:9" ht="33.75">
      <c r="A598" s="58"/>
      <c r="B598" s="19" t="s">
        <v>139</v>
      </c>
      <c r="C598" s="14" t="s">
        <v>39</v>
      </c>
      <c r="D598" s="14" t="s">
        <v>17</v>
      </c>
      <c r="E598" s="14" t="s">
        <v>140</v>
      </c>
      <c r="F598" s="14" t="s">
        <v>463</v>
      </c>
      <c r="G598" s="12">
        <f>G599+G601</f>
        <v>6173.2</v>
      </c>
      <c r="H598" s="12">
        <f t="shared" ref="H598:I598" si="226">H599+H601</f>
        <v>0</v>
      </c>
      <c r="I598" s="12">
        <f t="shared" si="226"/>
        <v>6173.2</v>
      </c>
    </row>
    <row r="599" spans="1:9" ht="22.5">
      <c r="A599" s="58"/>
      <c r="B599" s="10" t="s">
        <v>468</v>
      </c>
      <c r="C599" s="14" t="s">
        <v>39</v>
      </c>
      <c r="D599" s="14" t="s">
        <v>17</v>
      </c>
      <c r="E599" s="14" t="s">
        <v>469</v>
      </c>
      <c r="F599" s="14" t="s">
        <v>463</v>
      </c>
      <c r="G599" s="12">
        <f>G600</f>
        <v>6173.2</v>
      </c>
      <c r="H599" s="12">
        <f t="shared" si="225"/>
        <v>-6173.2</v>
      </c>
      <c r="I599" s="12">
        <f t="shared" si="225"/>
        <v>0</v>
      </c>
    </row>
    <row r="600" spans="1:9">
      <c r="A600" s="58"/>
      <c r="B600" s="65" t="s">
        <v>201</v>
      </c>
      <c r="C600" s="14" t="s">
        <v>39</v>
      </c>
      <c r="D600" s="14" t="s">
        <v>17</v>
      </c>
      <c r="E600" s="14" t="s">
        <v>469</v>
      </c>
      <c r="F600" s="14" t="s">
        <v>202</v>
      </c>
      <c r="G600" s="12">
        <v>6173.2</v>
      </c>
      <c r="H600" s="12">
        <v>-6173.2</v>
      </c>
      <c r="I600" s="12">
        <f>SUM(G600:H600)</f>
        <v>0</v>
      </c>
    </row>
    <row r="601" spans="1:9" ht="22.5">
      <c r="A601" s="58"/>
      <c r="B601" s="10" t="s">
        <v>468</v>
      </c>
      <c r="C601" s="14" t="s">
        <v>39</v>
      </c>
      <c r="D601" s="14" t="s">
        <v>17</v>
      </c>
      <c r="E601" s="14" t="s">
        <v>502</v>
      </c>
      <c r="F601" s="14" t="s">
        <v>463</v>
      </c>
      <c r="G601" s="12">
        <f>G602</f>
        <v>0</v>
      </c>
      <c r="H601" s="12">
        <f t="shared" si="225"/>
        <v>6173.2</v>
      </c>
      <c r="I601" s="12">
        <f t="shared" si="225"/>
        <v>6173.2</v>
      </c>
    </row>
    <row r="602" spans="1:9">
      <c r="A602" s="58"/>
      <c r="B602" s="65" t="s">
        <v>201</v>
      </c>
      <c r="C602" s="14" t="s">
        <v>39</v>
      </c>
      <c r="D602" s="14" t="s">
        <v>17</v>
      </c>
      <c r="E602" s="14" t="s">
        <v>502</v>
      </c>
      <c r="F602" s="14" t="s">
        <v>202</v>
      </c>
      <c r="G602" s="12"/>
      <c r="H602" s="12">
        <v>6173.2</v>
      </c>
      <c r="I602" s="12">
        <f>SUM(G602:H602)</f>
        <v>6173.2</v>
      </c>
    </row>
    <row r="603" spans="1:9" ht="12.75" customHeight="1">
      <c r="A603" s="58"/>
      <c r="B603" s="68" t="s">
        <v>81</v>
      </c>
      <c r="C603" s="68"/>
      <c r="D603" s="68"/>
      <c r="E603" s="68"/>
      <c r="F603" s="68"/>
      <c r="G603" s="33">
        <f>G8+G170+G178+G209+G247+G325+G488+G542+G558+G575+G584</f>
        <v>1074784.2000000002</v>
      </c>
      <c r="H603" s="33">
        <f>H8+H170+H178+H209+H247+H325+H488+H542+H558+H575+H584</f>
        <v>-31481.900000000005</v>
      </c>
      <c r="I603" s="33">
        <f>I8+I170+I178+I209+I247+I325+I488+I542+I558+I575+I584</f>
        <v>1043302.3</v>
      </c>
    </row>
    <row r="606" spans="1:9">
      <c r="H606" s="54"/>
      <c r="I606" s="54"/>
    </row>
    <row r="641" ht="25.5" customHeight="1"/>
  </sheetData>
  <mergeCells count="5">
    <mergeCell ref="B2:I2"/>
    <mergeCell ref="B603:F603"/>
    <mergeCell ref="B4:I4"/>
    <mergeCell ref="G5:I5"/>
    <mergeCell ref="B1:I1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in="1" max="5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2025-05-20T07:35:31Z</cp:lastPrinted>
  <dcterms:created xsi:type="dcterms:W3CDTF">2014-10-07T08:03:00Z</dcterms:created>
  <dcterms:modified xsi:type="dcterms:W3CDTF">2025-05-27T01:57:05Z</dcterms:modified>
</cp:coreProperties>
</file>