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5" yWindow="60" windowWidth="13800" windowHeight="12435"/>
  </bookViews>
  <sheets>
    <sheet name="2024" sheetId="2" r:id="rId1"/>
  </sheets>
  <definedNames>
    <definedName name="_xlnm._FilterDatabase" localSheetId="0" hidden="1">'2024'!$A$6:$I$6</definedName>
    <definedName name="_xlnm.Print_Area" localSheetId="0">'2024'!$A$1:$I$588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195" i="2"/>
  <c r="G195"/>
  <c r="H199"/>
  <c r="G199"/>
  <c r="I201"/>
  <c r="I200"/>
  <c r="H204"/>
  <c r="G204"/>
  <c r="I204"/>
  <c r="I11"/>
  <c r="I12"/>
  <c r="I13"/>
  <c r="I18"/>
  <c r="I19"/>
  <c r="I21"/>
  <c r="I22"/>
  <c r="I23"/>
  <c r="I24"/>
  <c r="I26"/>
  <c r="I27"/>
  <c r="I28"/>
  <c r="I30"/>
  <c r="I36"/>
  <c r="I37"/>
  <c r="I38"/>
  <c r="I39"/>
  <c r="I40"/>
  <c r="I43"/>
  <c r="I45"/>
  <c r="I46"/>
  <c r="I49"/>
  <c r="I50"/>
  <c r="I52"/>
  <c r="I53"/>
  <c r="I54"/>
  <c r="I55"/>
  <c r="I59"/>
  <c r="I65"/>
  <c r="I66"/>
  <c r="I68"/>
  <c r="I69"/>
  <c r="I70"/>
  <c r="I71"/>
  <c r="I73"/>
  <c r="I77"/>
  <c r="I78"/>
  <c r="I80"/>
  <c r="I81"/>
  <c r="I82"/>
  <c r="I83"/>
  <c r="I87"/>
  <c r="I89"/>
  <c r="I94"/>
  <c r="I96"/>
  <c r="I97"/>
  <c r="I102"/>
  <c r="I103"/>
  <c r="I105"/>
  <c r="I106"/>
  <c r="I107"/>
  <c r="I108"/>
  <c r="I109"/>
  <c r="I110"/>
  <c r="I112"/>
  <c r="I113"/>
  <c r="I116"/>
  <c r="I120"/>
  <c r="I121"/>
  <c r="I125"/>
  <c r="I130"/>
  <c r="I131"/>
  <c r="I133"/>
  <c r="I135"/>
  <c r="I136"/>
  <c r="I137"/>
  <c r="I138"/>
  <c r="I140"/>
  <c r="I141"/>
  <c r="I142"/>
  <c r="I144"/>
  <c r="I145"/>
  <c r="I146"/>
  <c r="I147"/>
  <c r="I153"/>
  <c r="I154"/>
  <c r="I161"/>
  <c r="I163"/>
  <c r="I168"/>
  <c r="I170"/>
  <c r="I172"/>
  <c r="I174"/>
  <c r="I179"/>
  <c r="I181"/>
  <c r="I187"/>
  <c r="I189"/>
  <c r="I192"/>
  <c r="I197"/>
  <c r="I198"/>
  <c r="I202"/>
  <c r="I203"/>
  <c r="I205"/>
  <c r="I206"/>
  <c r="I211"/>
  <c r="I215"/>
  <c r="I217"/>
  <c r="I218"/>
  <c r="I219"/>
  <c r="I223"/>
  <c r="I224"/>
  <c r="I230"/>
  <c r="I231"/>
  <c r="I236"/>
  <c r="I239"/>
  <c r="I240"/>
  <c r="I242"/>
  <c r="I243"/>
  <c r="I244"/>
  <c r="I245"/>
  <c r="I246"/>
  <c r="I248"/>
  <c r="I250"/>
  <c r="I251"/>
  <c r="I253"/>
  <c r="I254"/>
  <c r="I256"/>
  <c r="I260"/>
  <c r="I266"/>
  <c r="I269"/>
  <c r="I270"/>
  <c r="I271"/>
  <c r="I276"/>
  <c r="I281"/>
  <c r="I282"/>
  <c r="I283"/>
  <c r="I284"/>
  <c r="I285"/>
  <c r="I286"/>
  <c r="I288"/>
  <c r="I289"/>
  <c r="I290"/>
  <c r="I296"/>
  <c r="I298"/>
  <c r="I299"/>
  <c r="I301"/>
  <c r="I303"/>
  <c r="I305"/>
  <c r="I307"/>
  <c r="I309"/>
  <c r="I311"/>
  <c r="I313"/>
  <c r="I315"/>
  <c r="I317"/>
  <c r="I319"/>
  <c r="I321"/>
  <c r="I322"/>
  <c r="I324"/>
  <c r="I325"/>
  <c r="I327"/>
  <c r="I328"/>
  <c r="I333"/>
  <c r="I335"/>
  <c r="I336"/>
  <c r="I338"/>
  <c r="I340"/>
  <c r="I342"/>
  <c r="I344"/>
  <c r="I346"/>
  <c r="I348"/>
  <c r="I350"/>
  <c r="I352"/>
  <c r="I354"/>
  <c r="I356"/>
  <c r="I358"/>
  <c r="I360"/>
  <c r="I361"/>
  <c r="I363"/>
  <c r="I364"/>
  <c r="I366"/>
  <c r="I367"/>
  <c r="I369"/>
  <c r="I370"/>
  <c r="I372"/>
  <c r="I373"/>
  <c r="I375"/>
  <c r="I376"/>
  <c r="I378"/>
  <c r="I379"/>
  <c r="I381"/>
  <c r="I383"/>
  <c r="I385"/>
  <c r="I387"/>
  <c r="I392"/>
  <c r="I393"/>
  <c r="I395"/>
  <c r="I397"/>
  <c r="I399"/>
  <c r="I400"/>
  <c r="I402"/>
  <c r="I403"/>
  <c r="I405"/>
  <c r="I406"/>
  <c r="I408"/>
  <c r="I409"/>
  <c r="I411"/>
  <c r="I412"/>
  <c r="I415"/>
  <c r="I416"/>
  <c r="I418"/>
  <c r="I420"/>
  <c r="I422"/>
  <c r="I423"/>
  <c r="I424"/>
  <c r="I426"/>
  <c r="I427"/>
  <c r="I437"/>
  <c r="I438"/>
  <c r="I444"/>
  <c r="I445"/>
  <c r="I447"/>
  <c r="I448"/>
  <c r="I452"/>
  <c r="I453"/>
  <c r="I455"/>
  <c r="I456"/>
  <c r="I457"/>
  <c r="I458"/>
  <c r="I459"/>
  <c r="I461"/>
  <c r="I462"/>
  <c r="I465"/>
  <c r="I467"/>
  <c r="I468"/>
  <c r="I474"/>
  <c r="I475"/>
  <c r="I477"/>
  <c r="I479"/>
  <c r="I481"/>
  <c r="I483"/>
  <c r="I485"/>
  <c r="I487"/>
  <c r="I488"/>
  <c r="I490"/>
  <c r="I491"/>
  <c r="I493"/>
  <c r="I494"/>
  <c r="I496"/>
  <c r="I497"/>
  <c r="I498"/>
  <c r="I500"/>
  <c r="I502"/>
  <c r="I504"/>
  <c r="I506"/>
  <c r="I508"/>
  <c r="I509"/>
  <c r="I511"/>
  <c r="I512"/>
  <c r="I514"/>
  <c r="I515"/>
  <c r="I517"/>
  <c r="I518"/>
  <c r="I520"/>
  <c r="I521"/>
  <c r="I523"/>
  <c r="I528"/>
  <c r="I534"/>
  <c r="I540"/>
  <c r="I541"/>
  <c r="I545"/>
  <c r="I551"/>
  <c r="I552"/>
  <c r="I554"/>
  <c r="I556"/>
  <c r="I558"/>
  <c r="I560"/>
  <c r="I562"/>
  <c r="I568"/>
  <c r="I570"/>
  <c r="I571"/>
  <c r="I578"/>
  <c r="I580"/>
  <c r="I586"/>
  <c r="G237"/>
  <c r="I237" s="1"/>
  <c r="G473" l="1"/>
  <c r="H519"/>
  <c r="I519" s="1"/>
  <c r="G519"/>
  <c r="H492"/>
  <c r="G492"/>
  <c r="H377"/>
  <c r="I377" s="1"/>
  <c r="G377"/>
  <c r="H374"/>
  <c r="I374" s="1"/>
  <c r="G374"/>
  <c r="H357"/>
  <c r="G357"/>
  <c r="H332"/>
  <c r="I332" s="1"/>
  <c r="G332"/>
  <c r="G318"/>
  <c r="H326"/>
  <c r="I326" s="1"/>
  <c r="G326"/>
  <c r="H310"/>
  <c r="I310" s="1"/>
  <c r="G310"/>
  <c r="H295"/>
  <c r="G295"/>
  <c r="G241"/>
  <c r="H252"/>
  <c r="G252"/>
  <c r="H235"/>
  <c r="G235"/>
  <c r="H334"/>
  <c r="I334" s="1"/>
  <c r="G334"/>
  <c r="G152"/>
  <c r="G386"/>
  <c r="H380"/>
  <c r="G380"/>
  <c r="G567"/>
  <c r="H249"/>
  <c r="G249"/>
  <c r="H241"/>
  <c r="H180"/>
  <c r="G180"/>
  <c r="H178"/>
  <c r="I178" s="1"/>
  <c r="G178"/>
  <c r="I180" l="1"/>
  <c r="I235"/>
  <c r="I241"/>
  <c r="I380"/>
  <c r="I295"/>
  <c r="I249"/>
  <c r="I252"/>
  <c r="I357"/>
  <c r="I492"/>
  <c r="H567"/>
  <c r="I567" s="1"/>
  <c r="H318"/>
  <c r="I318" s="1"/>
  <c r="I199"/>
  <c r="H386"/>
  <c r="I386" s="1"/>
  <c r="H177"/>
  <c r="G177"/>
  <c r="G176" s="1"/>
  <c r="G175" s="1"/>
  <c r="G432"/>
  <c r="I432" s="1"/>
  <c r="H176" l="1"/>
  <c r="I177"/>
  <c r="H431"/>
  <c r="G431"/>
  <c r="G430" s="1"/>
  <c r="G429" s="1"/>
  <c r="G428" s="1"/>
  <c r="H466"/>
  <c r="I466" s="1"/>
  <c r="G466"/>
  <c r="H88"/>
  <c r="G88"/>
  <c r="G443"/>
  <c r="G446"/>
  <c r="G451"/>
  <c r="H495"/>
  <c r="I495" s="1"/>
  <c r="G495"/>
  <c r="H527"/>
  <c r="G527"/>
  <c r="G526" s="1"/>
  <c r="G525" s="1"/>
  <c r="G524" s="1"/>
  <c r="H460"/>
  <c r="I460" s="1"/>
  <c r="G460"/>
  <c r="H362"/>
  <c r="I362" s="1"/>
  <c r="G362"/>
  <c r="H355"/>
  <c r="I355" s="1"/>
  <c r="G355"/>
  <c r="H353"/>
  <c r="I353" s="1"/>
  <c r="G353"/>
  <c r="G349"/>
  <c r="H316"/>
  <c r="G316"/>
  <c r="H314"/>
  <c r="I314" s="1"/>
  <c r="G314"/>
  <c r="H522"/>
  <c r="H510"/>
  <c r="H507"/>
  <c r="H505"/>
  <c r="H503"/>
  <c r="H501"/>
  <c r="H499"/>
  <c r="I499" s="1"/>
  <c r="G499"/>
  <c r="G513"/>
  <c r="H513"/>
  <c r="I513" s="1"/>
  <c r="H516"/>
  <c r="I516" s="1"/>
  <c r="G516"/>
  <c r="H489"/>
  <c r="I489" s="1"/>
  <c r="G489"/>
  <c r="H486"/>
  <c r="G486"/>
  <c r="G484"/>
  <c r="G476"/>
  <c r="G478"/>
  <c r="G480"/>
  <c r="G482"/>
  <c r="H482"/>
  <c r="I482" s="1"/>
  <c r="H480"/>
  <c r="I480" s="1"/>
  <c r="H478"/>
  <c r="I478" s="1"/>
  <c r="H476"/>
  <c r="H473"/>
  <c r="I473" s="1"/>
  <c r="G561"/>
  <c r="H300"/>
  <c r="G297"/>
  <c r="G238"/>
  <c r="G124"/>
  <c r="G123" s="1"/>
  <c r="G122" s="1"/>
  <c r="G95"/>
  <c r="G93"/>
  <c r="H526" l="1"/>
  <c r="I527"/>
  <c r="H430"/>
  <c r="I431"/>
  <c r="H175"/>
  <c r="I175" s="1"/>
  <c r="I176"/>
  <c r="I476"/>
  <c r="I486"/>
  <c r="I316"/>
  <c r="I88"/>
  <c r="G442"/>
  <c r="H429" l="1"/>
  <c r="I430"/>
  <c r="H525"/>
  <c r="I526"/>
  <c r="G501"/>
  <c r="I501" s="1"/>
  <c r="G503"/>
  <c r="I503" s="1"/>
  <c r="G505"/>
  <c r="I505" s="1"/>
  <c r="G507"/>
  <c r="I507" s="1"/>
  <c r="G510"/>
  <c r="I510" s="1"/>
  <c r="G522"/>
  <c r="I522" s="1"/>
  <c r="H539"/>
  <c r="H579"/>
  <c r="I579" s="1"/>
  <c r="G579"/>
  <c r="H391"/>
  <c r="I391" s="1"/>
  <c r="G391"/>
  <c r="H484"/>
  <c r="H287"/>
  <c r="I287" s="1"/>
  <c r="G287"/>
  <c r="G255"/>
  <c r="G216"/>
  <c r="G129"/>
  <c r="I129" s="1"/>
  <c r="G128"/>
  <c r="I128" s="1"/>
  <c r="H259"/>
  <c r="G259"/>
  <c r="G258" s="1"/>
  <c r="G257" s="1"/>
  <c r="H585"/>
  <c r="G585"/>
  <c r="G584" s="1"/>
  <c r="G583" s="1"/>
  <c r="G582" s="1"/>
  <c r="G581" s="1"/>
  <c r="H577"/>
  <c r="G577"/>
  <c r="H569"/>
  <c r="I569" s="1"/>
  <c r="G569"/>
  <c r="H561"/>
  <c r="I561" s="1"/>
  <c r="H559"/>
  <c r="I559" s="1"/>
  <c r="G559"/>
  <c r="H557"/>
  <c r="G557"/>
  <c r="H555"/>
  <c r="I555" s="1"/>
  <c r="G555"/>
  <c r="H553"/>
  <c r="I553" s="1"/>
  <c r="G553"/>
  <c r="H550"/>
  <c r="G550"/>
  <c r="H544"/>
  <c r="G544"/>
  <c r="G543" s="1"/>
  <c r="G539"/>
  <c r="G538" s="1"/>
  <c r="H533"/>
  <c r="G533"/>
  <c r="G532" s="1"/>
  <c r="G531" s="1"/>
  <c r="G530" s="1"/>
  <c r="H464"/>
  <c r="I464" s="1"/>
  <c r="G464"/>
  <c r="H454"/>
  <c r="G454"/>
  <c r="G450" s="1"/>
  <c r="G449" s="1"/>
  <c r="H451"/>
  <c r="I451" s="1"/>
  <c r="H446"/>
  <c r="I446" s="1"/>
  <c r="H443"/>
  <c r="I443" s="1"/>
  <c r="H436"/>
  <c r="G436"/>
  <c r="G435" s="1"/>
  <c r="G434" s="1"/>
  <c r="G433" s="1"/>
  <c r="G421"/>
  <c r="H419"/>
  <c r="G419"/>
  <c r="H417"/>
  <c r="I417" s="1"/>
  <c r="G417"/>
  <c r="H414"/>
  <c r="G414"/>
  <c r="H425"/>
  <c r="G425"/>
  <c r="H410"/>
  <c r="I410" s="1"/>
  <c r="G410"/>
  <c r="G407"/>
  <c r="H404"/>
  <c r="I404" s="1"/>
  <c r="G404"/>
  <c r="H398"/>
  <c r="G398"/>
  <c r="H396"/>
  <c r="I396" s="1"/>
  <c r="G396"/>
  <c r="H394"/>
  <c r="I394" s="1"/>
  <c r="G394"/>
  <c r="H401"/>
  <c r="I401" s="1"/>
  <c r="G401"/>
  <c r="H347"/>
  <c r="I347" s="1"/>
  <c r="G347"/>
  <c r="H384"/>
  <c r="I384" s="1"/>
  <c r="G384"/>
  <c r="H382"/>
  <c r="I382" s="1"/>
  <c r="G382"/>
  <c r="H371"/>
  <c r="I371" s="1"/>
  <c r="G371"/>
  <c r="H368"/>
  <c r="I368" s="1"/>
  <c r="G368"/>
  <c r="H365"/>
  <c r="I365" s="1"/>
  <c r="G365"/>
  <c r="H359"/>
  <c r="I359" s="1"/>
  <c r="G359"/>
  <c r="H351"/>
  <c r="I351" s="1"/>
  <c r="G351"/>
  <c r="H349"/>
  <c r="I349" s="1"/>
  <c r="H345"/>
  <c r="I345" s="1"/>
  <c r="G345"/>
  <c r="H343"/>
  <c r="G343"/>
  <c r="H341"/>
  <c r="G341"/>
  <c r="H339"/>
  <c r="I339" s="1"/>
  <c r="G339"/>
  <c r="H337"/>
  <c r="G337"/>
  <c r="H323"/>
  <c r="G323"/>
  <c r="H320"/>
  <c r="I320" s="1"/>
  <c r="G320"/>
  <c r="H312"/>
  <c r="G312"/>
  <c r="H308"/>
  <c r="G308"/>
  <c r="H306"/>
  <c r="I306" s="1"/>
  <c r="G306"/>
  <c r="H304"/>
  <c r="G304"/>
  <c r="H302"/>
  <c r="G302"/>
  <c r="G300"/>
  <c r="I300" s="1"/>
  <c r="H297"/>
  <c r="I297" s="1"/>
  <c r="H268"/>
  <c r="G268"/>
  <c r="G267" s="1"/>
  <c r="H265"/>
  <c r="G265"/>
  <c r="G264" s="1"/>
  <c r="G263" s="1"/>
  <c r="H275"/>
  <c r="G275"/>
  <c r="G274" s="1"/>
  <c r="G273" s="1"/>
  <c r="G272" s="1"/>
  <c r="H255"/>
  <c r="I255" s="1"/>
  <c r="H247"/>
  <c r="G247"/>
  <c r="G234" s="1"/>
  <c r="G229"/>
  <c r="G228" s="1"/>
  <c r="G227" s="1"/>
  <c r="G226" s="1"/>
  <c r="H222"/>
  <c r="G222"/>
  <c r="G221" s="1"/>
  <c r="G220" s="1"/>
  <c r="H214"/>
  <c r="G214"/>
  <c r="H210"/>
  <c r="G210"/>
  <c r="G209" s="1"/>
  <c r="H191"/>
  <c r="G191"/>
  <c r="G190" s="1"/>
  <c r="H188"/>
  <c r="G188"/>
  <c r="H186"/>
  <c r="G186"/>
  <c r="H173"/>
  <c r="I173" s="1"/>
  <c r="G173"/>
  <c r="H171"/>
  <c r="G171"/>
  <c r="H169"/>
  <c r="I169" s="1"/>
  <c r="G169"/>
  <c r="H167"/>
  <c r="I167" s="1"/>
  <c r="G167"/>
  <c r="H162"/>
  <c r="G162"/>
  <c r="H160"/>
  <c r="G160"/>
  <c r="G159" s="1"/>
  <c r="H152"/>
  <c r="G151"/>
  <c r="G150" s="1"/>
  <c r="G149" s="1"/>
  <c r="G148" s="1"/>
  <c r="G92"/>
  <c r="G91" s="1"/>
  <c r="H143"/>
  <c r="I143" s="1"/>
  <c r="G143"/>
  <c r="G139"/>
  <c r="H134"/>
  <c r="I134" s="1"/>
  <c r="G134"/>
  <c r="H132"/>
  <c r="G132"/>
  <c r="H119"/>
  <c r="G119"/>
  <c r="G118" s="1"/>
  <c r="G117" s="1"/>
  <c r="H115"/>
  <c r="G115"/>
  <c r="G114" s="1"/>
  <c r="H111"/>
  <c r="G111"/>
  <c r="H104"/>
  <c r="I104" s="1"/>
  <c r="G104"/>
  <c r="H101"/>
  <c r="I101" s="1"/>
  <c r="G101"/>
  <c r="H124"/>
  <c r="H86"/>
  <c r="I86" s="1"/>
  <c r="G86"/>
  <c r="H79"/>
  <c r="I79" s="1"/>
  <c r="G79"/>
  <c r="H76"/>
  <c r="I76" s="1"/>
  <c r="G76"/>
  <c r="H72"/>
  <c r="I72" s="1"/>
  <c r="G72"/>
  <c r="H67"/>
  <c r="I67" s="1"/>
  <c r="G67"/>
  <c r="H64"/>
  <c r="I64" s="1"/>
  <c r="G64"/>
  <c r="H58"/>
  <c r="G58"/>
  <c r="G57" s="1"/>
  <c r="G56" s="1"/>
  <c r="H51"/>
  <c r="I51" s="1"/>
  <c r="G51"/>
  <c r="H48"/>
  <c r="I48" s="1"/>
  <c r="G48"/>
  <c r="H44"/>
  <c r="I44" s="1"/>
  <c r="G44"/>
  <c r="H42"/>
  <c r="I42" s="1"/>
  <c r="G42"/>
  <c r="H35"/>
  <c r="G35"/>
  <c r="G34" s="1"/>
  <c r="H20"/>
  <c r="I20" s="1"/>
  <c r="G20"/>
  <c r="G17"/>
  <c r="G29"/>
  <c r="G25"/>
  <c r="G10"/>
  <c r="G9" s="1"/>
  <c r="G8" s="1"/>
  <c r="I186" l="1"/>
  <c r="I302"/>
  <c r="I308"/>
  <c r="I323"/>
  <c r="I341"/>
  <c r="I425"/>
  <c r="I419"/>
  <c r="I577"/>
  <c r="I398"/>
  <c r="I550"/>
  <c r="I557"/>
  <c r="H57"/>
  <c r="I57" s="1"/>
  <c r="I58"/>
  <c r="H118"/>
  <c r="I119"/>
  <c r="H159"/>
  <c r="I159" s="1"/>
  <c r="I160"/>
  <c r="H532"/>
  <c r="I533"/>
  <c r="H472"/>
  <c r="I484"/>
  <c r="H114"/>
  <c r="I114" s="1"/>
  <c r="I115"/>
  <c r="H151"/>
  <c r="I152"/>
  <c r="H190"/>
  <c r="I190" s="1"/>
  <c r="I191"/>
  <c r="H221"/>
  <c r="I222"/>
  <c r="H274"/>
  <c r="I275"/>
  <c r="H258"/>
  <c r="I259"/>
  <c r="H538"/>
  <c r="I538" s="1"/>
  <c r="I539"/>
  <c r="H34"/>
  <c r="I34" s="1"/>
  <c r="I35"/>
  <c r="H435"/>
  <c r="I436"/>
  <c r="H543"/>
  <c r="I543" s="1"/>
  <c r="I544"/>
  <c r="H123"/>
  <c r="I124"/>
  <c r="H267"/>
  <c r="I267" s="1"/>
  <c r="I268"/>
  <c r="H584"/>
  <c r="I585"/>
  <c r="H428"/>
  <c r="I428" s="1"/>
  <c r="I429"/>
  <c r="I111"/>
  <c r="I132"/>
  <c r="I162"/>
  <c r="I171"/>
  <c r="I188"/>
  <c r="I214"/>
  <c r="I304"/>
  <c r="I312"/>
  <c r="I337"/>
  <c r="I343"/>
  <c r="I414"/>
  <c r="I454"/>
  <c r="I247"/>
  <c r="H264"/>
  <c r="I265"/>
  <c r="H524"/>
  <c r="I524" s="1"/>
  <c r="I525"/>
  <c r="H209"/>
  <c r="I209" s="1"/>
  <c r="I210"/>
  <c r="H166"/>
  <c r="G166"/>
  <c r="G165" s="1"/>
  <c r="G164" s="1"/>
  <c r="G331"/>
  <c r="G330" s="1"/>
  <c r="G329" s="1"/>
  <c r="G472"/>
  <c r="G471" s="1"/>
  <c r="H331"/>
  <c r="G233"/>
  <c r="G232" s="1"/>
  <c r="G294"/>
  <c r="G293" s="1"/>
  <c r="G292" s="1"/>
  <c r="H294"/>
  <c r="G196"/>
  <c r="H85"/>
  <c r="G85"/>
  <c r="G84" s="1"/>
  <c r="G280"/>
  <c r="G279" s="1"/>
  <c r="G278" s="1"/>
  <c r="G277" s="1"/>
  <c r="H576"/>
  <c r="G549"/>
  <c r="G548" s="1"/>
  <c r="G547" s="1"/>
  <c r="G546" s="1"/>
  <c r="G576"/>
  <c r="G575" s="1"/>
  <c r="G574" s="1"/>
  <c r="G573" s="1"/>
  <c r="G572" s="1"/>
  <c r="H463"/>
  <c r="G127"/>
  <c r="G126" s="1"/>
  <c r="G463"/>
  <c r="H185"/>
  <c r="G185"/>
  <c r="G184" s="1"/>
  <c r="H63"/>
  <c r="G542"/>
  <c r="H450"/>
  <c r="I450" s="1"/>
  <c r="H542"/>
  <c r="H442"/>
  <c r="G566"/>
  <c r="G565" s="1"/>
  <c r="G564" s="1"/>
  <c r="G563" s="1"/>
  <c r="G537"/>
  <c r="G536" s="1"/>
  <c r="G47"/>
  <c r="G41" s="1"/>
  <c r="H566"/>
  <c r="H549"/>
  <c r="G75"/>
  <c r="G74" s="1"/>
  <c r="G413"/>
  <c r="G390"/>
  <c r="H421"/>
  <c r="G441"/>
  <c r="H75"/>
  <c r="H407"/>
  <c r="I407" s="1"/>
  <c r="G63"/>
  <c r="G62" s="1"/>
  <c r="G61" s="1"/>
  <c r="H280"/>
  <c r="H238"/>
  <c r="I238" s="1"/>
  <c r="G213"/>
  <c r="G212" s="1"/>
  <c r="H216"/>
  <c r="G262"/>
  <c r="H47"/>
  <c r="H127"/>
  <c r="H229"/>
  <c r="G33"/>
  <c r="G32" s="1"/>
  <c r="H33"/>
  <c r="H100"/>
  <c r="G16"/>
  <c r="G15" s="1"/>
  <c r="G14" s="1"/>
  <c r="G100"/>
  <c r="G99" s="1"/>
  <c r="G98" s="1"/>
  <c r="H196"/>
  <c r="G158"/>
  <c r="G157" s="1"/>
  <c r="G156" s="1"/>
  <c r="G208"/>
  <c r="H139"/>
  <c r="I139" s="1"/>
  <c r="H158" l="1"/>
  <c r="I158" s="1"/>
  <c r="G194"/>
  <c r="G193" s="1"/>
  <c r="I195"/>
  <c r="I463"/>
  <c r="H32"/>
  <c r="I32" s="1"/>
  <c r="I33"/>
  <c r="H99"/>
  <c r="I100"/>
  <c r="H41"/>
  <c r="I41" s="1"/>
  <c r="I47"/>
  <c r="H330"/>
  <c r="I331"/>
  <c r="H434"/>
  <c r="I435"/>
  <c r="H257"/>
  <c r="I257" s="1"/>
  <c r="I258"/>
  <c r="H117"/>
  <c r="I117" s="1"/>
  <c r="I118"/>
  <c r="H157"/>
  <c r="H565"/>
  <c r="I566"/>
  <c r="H228"/>
  <c r="I229"/>
  <c r="H74"/>
  <c r="I74" s="1"/>
  <c r="I75"/>
  <c r="H548"/>
  <c r="I549"/>
  <c r="H441"/>
  <c r="I441" s="1"/>
  <c r="I442"/>
  <c r="H184"/>
  <c r="I184" s="1"/>
  <c r="I185"/>
  <c r="H575"/>
  <c r="I576"/>
  <c r="H165"/>
  <c r="I166"/>
  <c r="H263"/>
  <c r="I264"/>
  <c r="H583"/>
  <c r="I584"/>
  <c r="H220"/>
  <c r="I220" s="1"/>
  <c r="I221"/>
  <c r="I196"/>
  <c r="H213"/>
  <c r="I216"/>
  <c r="H293"/>
  <c r="I293" s="1"/>
  <c r="I294"/>
  <c r="H62"/>
  <c r="I63"/>
  <c r="H122"/>
  <c r="I122" s="1"/>
  <c r="I123"/>
  <c r="H273"/>
  <c r="I274"/>
  <c r="H150"/>
  <c r="I151"/>
  <c r="H531"/>
  <c r="I532"/>
  <c r="I472"/>
  <c r="I127"/>
  <c r="I542"/>
  <c r="H234"/>
  <c r="I234" s="1"/>
  <c r="H208"/>
  <c r="I208" s="1"/>
  <c r="H537"/>
  <c r="H279"/>
  <c r="I280"/>
  <c r="H84"/>
  <c r="I84" s="1"/>
  <c r="I85"/>
  <c r="H413"/>
  <c r="I413" s="1"/>
  <c r="I421"/>
  <c r="G155"/>
  <c r="G440"/>
  <c r="G439" s="1"/>
  <c r="G207"/>
  <c r="G90"/>
  <c r="G470"/>
  <c r="G469" s="1"/>
  <c r="H126"/>
  <c r="I126" s="1"/>
  <c r="G261"/>
  <c r="G225" s="1"/>
  <c r="G535"/>
  <c r="G529" s="1"/>
  <c r="G60"/>
  <c r="G389"/>
  <c r="G388" s="1"/>
  <c r="H390"/>
  <c r="G183"/>
  <c r="G31"/>
  <c r="H194"/>
  <c r="H95"/>
  <c r="I95" s="1"/>
  <c r="H93"/>
  <c r="I93" s="1"/>
  <c r="H29"/>
  <c r="I29" s="1"/>
  <c r="H25"/>
  <c r="I25" s="1"/>
  <c r="H17"/>
  <c r="I17" s="1"/>
  <c r="H10"/>
  <c r="H233" l="1"/>
  <c r="I233" s="1"/>
  <c r="H31"/>
  <c r="I31" s="1"/>
  <c r="H193"/>
  <c r="I193" s="1"/>
  <c r="I194"/>
  <c r="H9"/>
  <c r="I10"/>
  <c r="H149"/>
  <c r="I150"/>
  <c r="H61"/>
  <c r="I62"/>
  <c r="I263"/>
  <c r="H262"/>
  <c r="H156"/>
  <c r="I157"/>
  <c r="H433"/>
  <c r="I433" s="1"/>
  <c r="I434"/>
  <c r="H98"/>
  <c r="I98" s="1"/>
  <c r="I99"/>
  <c r="H389"/>
  <c r="I390"/>
  <c r="H530"/>
  <c r="I530" s="1"/>
  <c r="I531"/>
  <c r="H212"/>
  <c r="I213"/>
  <c r="H582"/>
  <c r="I583"/>
  <c r="H574"/>
  <c r="I575"/>
  <c r="H547"/>
  <c r="I548"/>
  <c r="H564"/>
  <c r="I565"/>
  <c r="H536"/>
  <c r="I537"/>
  <c r="H278"/>
  <c r="I278" s="1"/>
  <c r="I279"/>
  <c r="H272"/>
  <c r="I272" s="1"/>
  <c r="I273"/>
  <c r="H164"/>
  <c r="I164" s="1"/>
  <c r="I165"/>
  <c r="H227"/>
  <c r="I228"/>
  <c r="H329"/>
  <c r="I329" s="1"/>
  <c r="I330"/>
  <c r="H183"/>
  <c r="I183" s="1"/>
  <c r="G291"/>
  <c r="G7"/>
  <c r="H449"/>
  <c r="I449" s="1"/>
  <c r="G182"/>
  <c r="H56"/>
  <c r="I56" s="1"/>
  <c r="H292"/>
  <c r="I292" s="1"/>
  <c r="H471"/>
  <c r="I471" s="1"/>
  <c r="H92"/>
  <c r="H232"/>
  <c r="I232" s="1"/>
  <c r="H16"/>
  <c r="H15" l="1"/>
  <c r="I16"/>
  <c r="I536"/>
  <c r="H535"/>
  <c r="H573"/>
  <c r="I574"/>
  <c r="I61"/>
  <c r="H60"/>
  <c r="I60" s="1"/>
  <c r="H226"/>
  <c r="I226" s="1"/>
  <c r="I227"/>
  <c r="H546"/>
  <c r="I546" s="1"/>
  <c r="I547"/>
  <c r="I212"/>
  <c r="H207"/>
  <c r="I207" s="1"/>
  <c r="H8"/>
  <c r="I8" s="1"/>
  <c r="I9"/>
  <c r="H91"/>
  <c r="I92"/>
  <c r="H261"/>
  <c r="I261" s="1"/>
  <c r="I262"/>
  <c r="H563"/>
  <c r="I563" s="1"/>
  <c r="I564"/>
  <c r="H581"/>
  <c r="I581" s="1"/>
  <c r="I582"/>
  <c r="H388"/>
  <c r="I388" s="1"/>
  <c r="I389"/>
  <c r="I156"/>
  <c r="H155"/>
  <c r="I155" s="1"/>
  <c r="H148"/>
  <c r="I148" s="1"/>
  <c r="I149"/>
  <c r="H277"/>
  <c r="I277" s="1"/>
  <c r="H440"/>
  <c r="H470"/>
  <c r="G587"/>
  <c r="H14" l="1"/>
  <c r="I14" s="1"/>
  <c r="I15"/>
  <c r="H439"/>
  <c r="I440"/>
  <c r="H469"/>
  <c r="I469" s="1"/>
  <c r="I470"/>
  <c r="H90"/>
  <c r="I90" s="1"/>
  <c r="I91"/>
  <c r="H572"/>
  <c r="I572" s="1"/>
  <c r="I573"/>
  <c r="H182"/>
  <c r="I182" s="1"/>
  <c r="H529"/>
  <c r="I529" s="1"/>
  <c r="I535"/>
  <c r="H225"/>
  <c r="I225" s="1"/>
  <c r="H291" l="1"/>
  <c r="I291" s="1"/>
  <c r="I439"/>
  <c r="H7"/>
  <c r="H587" l="1"/>
  <c r="I587" s="1"/>
  <c r="I7"/>
</calcChain>
</file>

<file path=xl/sharedStrings.xml><?xml version="1.0" encoding="utf-8"?>
<sst xmlns="http://schemas.openxmlformats.org/spreadsheetml/2006/main" count="2567" uniqueCount="511">
  <si>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</si>
  <si>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</si>
  <si>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</si>
  <si>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</si>
  <si>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</si>
  <si>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</si>
  <si>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</si>
  <si>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</si>
  <si>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</si>
  <si>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</si>
  <si>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</si>
  <si>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</si>
  <si>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</si>
  <si>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</si>
  <si>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</si>
  <si>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</si>
  <si>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</si>
  <si>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</si>
  <si>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</si>
  <si>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</si>
  <si>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</si>
  <si>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</si>
  <si>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</si>
  <si>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</si>
  <si>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</si>
  <si>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</si>
  <si>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</si>
  <si>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</si>
  <si>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</si>
  <si>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</si>
  <si>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</si>
  <si>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</si>
  <si>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</si>
  <si>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</si>
  <si>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</si>
  <si>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</si>
  <si>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</si>
  <si>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</si>
  <si>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</si>
  <si>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3.1.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</si>
  <si>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</si>
  <si>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</si>
  <si>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</si>
  <si>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</si>
  <si>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</si>
  <si>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</si>
  <si>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</si>
  <si>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</si>
  <si>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</si>
  <si>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</si>
  <si>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</si>
  <si>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</si>
  <si>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</si>
  <si>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</si>
  <si>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</si>
  <si>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</si>
  <si>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</si>
  <si>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</si>
  <si>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</si>
  <si>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</si>
  <si>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</si>
  <si>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</si>
  <si>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</si>
  <si>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</si>
  <si>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</si>
  <si>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</si>
  <si>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</si>
  <si>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</si>
  <si>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</si>
  <si>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</si>
  <si>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</si>
  <si>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</si>
  <si>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</si>
  <si>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</si>
  <si>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</si>
  <si>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</si>
  <si>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</si>
  <si>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</si>
  <si>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</si>
  <si>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</si>
  <si>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12.1.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</si>
  <si>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</si>
  <si>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</si>
  <si>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</si>
  <si>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</si>
  <si>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</si>
  <si>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</si>
  <si>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</si>
  <si>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</si>
  <si>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</si>
  <si>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</si>
  <si>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</si>
  <si>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</si>
  <si>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</si>
  <si>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</si>
  <si>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</si>
  <si>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</si>
  <si>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</si>
  <si>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</si>
  <si>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</si>
  <si>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</si>
  <si>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</si>
  <si>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</si>
  <si>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</si>
  <si>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</si>
  <si>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</si>
  <si>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</si>
  <si>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</si>
  <si>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</si>
  <si>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</si>
  <si>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</si>
  <si>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</si>
  <si>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</si>
  <si>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</si>
  <si>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</si>
  <si>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</si>
  <si>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</si>
  <si>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</si>
  <si>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</si>
  <si>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</si>
  <si>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</si>
  <si>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</si>
  <si>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</si>
  <si>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</si>
  <si>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</si>
  <si>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</si>
  <si>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</si>
  <si>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</si>
  <si>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</si>
  <si>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</si>
  <si>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</si>
  <si>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</si>
  <si>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</si>
  <si>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</si>
  <si>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</si>
  <si>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</si>
  <si>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</si>
  <si>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</si>
  <si>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</si>
  <si>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</si>
  <si>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</si>
  <si>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</si>
  <si>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</si>
  <si>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</si>
  <si>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</si>
  <si>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</si>
  <si>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</si>
  <si>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</si>
  <si>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</si>
  <si>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</si>
  <si>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</si>
  <si>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</si>
  <si>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</si>
  <si>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</si>
  <si>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322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</si>
  <si>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</si>
  <si>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</si>
  <si>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</si>
  <si>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</si>
  <si>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</si>
  <si>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</si>
  <si>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</si>
  <si>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</si>
  <si>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</si>
  <si>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</si>
  <si>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</si>
  <si>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</si>
  <si>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</si>
  <si>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</si>
  <si>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</si>
  <si>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</si>
  <si>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</si>
  <si>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</si>
  <si>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</si>
  <si>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Подпрограмма "Устойчивое развитие сельских территорий"</t>
  </si>
  <si>
    <t>02 1 00 00000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</si>
  <si>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</si>
  <si>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</si>
  <si>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</si>
  <si>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</si>
  <si>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</si>
  <si>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</si>
  <si>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</si>
  <si>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</si>
  <si>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</si>
  <si>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</si>
  <si>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</si>
  <si>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</si>
  <si>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</si>
  <si>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</si>
  <si>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</si>
  <si>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</si>
  <si>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</si>
  <si>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</si>
  <si>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</si>
  <si>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</si>
  <si>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</si>
  <si>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</si>
  <si>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</si>
  <si>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</si>
  <si>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</si>
  <si>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</si>
  <si>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</si>
  <si>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</si>
  <si>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</si>
  <si>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</si>
  <si>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</si>
  <si>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</si>
  <si>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</si>
  <si>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</si>
  <si>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</si>
  <si>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</si>
  <si>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</si>
  <si>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</si>
  <si>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</si>
  <si>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</si>
  <si>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</si>
  <si>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</si>
  <si>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</si>
  <si>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</si>
  <si>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</si>
  <si>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</si>
  <si>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</si>
  <si>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</si>
  <si>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</si>
  <si>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</si>
  <si>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</si>
  <si>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</si>
  <si>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</si>
  <si>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</si>
  <si>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</si>
  <si>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</si>
  <si>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</si>
  <si>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</si>
  <si>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</si>
  <si>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</si>
  <si>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</si>
  <si>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</si>
  <si>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</si>
  <si>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</si>
  <si>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</si>
  <si>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</si>
  <si>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</si>
  <si>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</si>
  <si>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 xml:space="preserve">Реализация мероприятий по обеспечению жильем молодых семей </t>
  </si>
  <si>
    <t>Субсидии гражданам на приобретение жилья (м/б)</t>
  </si>
  <si>
    <t>Субсидии гражданам на приобретение жилья (р/б)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</si>
  <si>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</si>
  <si>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</si>
  <si>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</si>
  <si>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</si>
  <si>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</si>
  <si>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</si>
  <si>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</si>
  <si>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</si>
  <si>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</si>
  <si>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</si>
  <si>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</si>
  <si>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</si>
  <si>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Субсидии бюджетным учреждениям на иные цели (ф/б)</t>
  </si>
  <si>
    <t>03 1 02 53032</t>
  </si>
  <si>
    <t>Предоставление межбюджетных трансфертов на решение вопросов местного значения, связанных с обеспечением первичных мер пожарной безопасности в границах населенных пунктов поселения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</si>
  <si>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</si>
  <si>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</si>
  <si>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</si>
  <si>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</si>
  <si>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</si>
  <si>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</si>
  <si>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</si>
  <si>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</si>
  <si>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</si>
  <si>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</si>
  <si>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</si>
  <si>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</si>
  <si>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</si>
  <si>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</si>
  <si>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</si>
  <si>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</si>
  <si>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</si>
  <si>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1 02 L3042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</si>
  <si>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</si>
  <si>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</si>
  <si>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</si>
  <si>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</si>
  <si>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</si>
  <si>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</si>
  <si>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</si>
  <si>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</si>
  <si>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</si>
  <si>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</si>
  <si>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</si>
  <si>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</si>
  <si>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</si>
  <si>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</si>
  <si>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</si>
  <si>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</si>
  <si>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</si>
  <si>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</si>
  <si>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</si>
  <si>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</si>
  <si>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</si>
  <si>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</si>
  <si>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</si>
  <si>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</si>
  <si>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</si>
  <si>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112</t>
  </si>
  <si>
    <t>02 3 02 00000</t>
  </si>
  <si>
    <t>360</t>
  </si>
  <si>
    <t>Основное мероприятие "Профилактика правонарушений"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</si>
  <si>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</si>
  <si>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</si>
  <si>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</si>
  <si>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</si>
  <si>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</si>
  <si>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</si>
  <si>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</si>
  <si>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</si>
  <si>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02 3 06 00000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</si>
  <si>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</si>
  <si>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</si>
  <si>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</si>
  <si>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</si>
  <si>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</si>
  <si>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</si>
  <si>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</si>
  <si>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</si>
  <si>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</si>
  <si>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</si>
  <si>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</si>
  <si>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</si>
  <si>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</si>
  <si>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</si>
  <si>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</si>
  <si>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</si>
  <si>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</si>
  <si>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</si>
  <si>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</si>
  <si>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</si>
  <si>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02 0000М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</si>
  <si>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</si>
  <si>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</si>
  <si>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</si>
  <si>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</si>
  <si>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</si>
  <si>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</si>
  <si>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</si>
  <si>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</si>
  <si>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</si>
  <si>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</si>
  <si>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</si>
  <si>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</si>
  <si>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</si>
  <si>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</si>
  <si>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</si>
  <si>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</si>
  <si>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Иные выплаты населению (м/б)</t>
  </si>
  <si>
    <t>Иные выплаты населению (р/б)</t>
  </si>
  <si>
    <t>Бюджетные инвестиции в объекты капитального строительства государственной (муниципальной) собственности (р/б)</t>
  </si>
  <si>
    <t>3.2.</t>
  </si>
  <si>
    <t>5.3.</t>
  </si>
  <si>
    <t>5.4.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</si>
  <si>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</si>
  <si>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</si>
  <si>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</si>
  <si>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</si>
  <si>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</si>
  <si>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</si>
  <si>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</si>
  <si>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Основное мероприятие "Развитие жилищного строительства"</t>
  </si>
  <si>
    <t>02 1 02 00000</t>
  </si>
  <si>
    <t>Физическая культура и спорт</t>
  </si>
  <si>
    <t>Основное мероприятие "Энергосбережение и повышение энергетической эффективности в жилищно-коммунальной сфере"</t>
  </si>
  <si>
    <t>02 2 01 00000</t>
  </si>
  <si>
    <t>243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</si>
  <si>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</si>
  <si>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</si>
  <si>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</si>
  <si>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2024 год</t>
  </si>
  <si>
    <t>Прочая закупка товаров, работ и услуг для обеспечения государственных (муниципальных) нужд (р/б)</t>
  </si>
  <si>
    <t>03 2 01 L5192</t>
  </si>
  <si>
    <t>03 2 03 0000К</t>
  </si>
  <si>
    <t>03 2 03 0000Н</t>
  </si>
  <si>
    <t xml:space="preserve">Субсидии бюджетным учреждениям на иные цели 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</si>
  <si>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</si>
  <si>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</si>
  <si>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</si>
  <si>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</si>
  <si>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</si>
  <si>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</si>
  <si>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02 3 02 S0250</t>
  </si>
  <si>
    <t>99 0 00 42110</t>
  </si>
  <si>
    <t>99 0 00 42140</t>
  </si>
  <si>
    <t>99 0 00 42150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</si>
  <si>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</si>
  <si>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</si>
  <si>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</si>
  <si>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</si>
  <si>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</si>
  <si>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</si>
  <si>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Исполнение отдельных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</si>
  <si>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99 0 00 42060</t>
  </si>
  <si>
    <t>Осуществление части полномочий сельских поселений в сфере градостроительной деятельности</t>
  </si>
  <si>
    <t>02 1 02 07000</t>
  </si>
  <si>
    <t xml:space="preserve">Закупка товаров, работ, услуг в целях капитального ремонта государственного (муниципального) имущества 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</si>
  <si>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</si>
  <si>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02 2 01 S0210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</si>
  <si>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</si>
  <si>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</si>
  <si>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</si>
  <si>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Прочая закупка товаров, работ и услуг для обеспечения государственных (муниципальных) нужд (м/б)</t>
  </si>
  <si>
    <t>Иные межбюджетные трансферты на поддержку мер по обеспечению сбалансированности бюджетов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</si>
  <si>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</si>
  <si>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</si>
  <si>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04 1 И2 00001</t>
  </si>
  <si>
    <t>02 1 03 00000</t>
  </si>
  <si>
    <t>02 1 03 07000</t>
  </si>
  <si>
    <t>03 1 02 42032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</si>
  <si>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</si>
  <si>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Реализация мероприятий по капитальному ремонту зданий дошкольных образовательных организаций в Республике Алтай</t>
  </si>
  <si>
    <t>03 1 02 S0080</t>
  </si>
  <si>
    <t>03 1 02 S0140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</si>
  <si>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</si>
  <si>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 xml:space="preserve">Обеспечение горячим питанием обучающихся муниципальных общеобразовательных организаций, находящихся в социально опасном положении и трудной жизненной ситуации </t>
  </si>
  <si>
    <t>03 1 02 42031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</si>
  <si>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</si>
  <si>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</si>
  <si>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</si>
  <si>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</si>
  <si>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</si>
  <si>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EВ 51791</t>
  </si>
  <si>
    <t>Обеспечение обучающихся 5-11 классов из семей граждан, участвующих в проведении специальной военной операции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</si>
  <si>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</si>
  <si>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</si>
  <si>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</si>
  <si>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03 1 04 S0130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</si>
  <si>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</si>
  <si>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</si>
  <si>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</si>
  <si>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</si>
  <si>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03 1 02 42090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</si>
  <si>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</si>
  <si>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</si>
  <si>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Реализация мероприятий, направленных  на оказание поддержки муниципальным учреждениям в сфере культуры</t>
  </si>
  <si>
    <t>Иные межбюджетные трансферты (м/б)</t>
  </si>
  <si>
    <t>Иные межбюджетные трансферты (р/б)</t>
  </si>
  <si>
    <t>03 2 04 S0010</t>
  </si>
  <si>
    <t>03 2 04 L4671</t>
  </si>
  <si>
    <t>02 1 02 L4971</t>
  </si>
  <si>
    <t>03 1  02 42010</t>
  </si>
  <si>
    <t>04 1 02 42070</t>
  </si>
  <si>
    <t>Прочие межбюджетные трансферты общего характера</t>
  </si>
  <si>
    <t>00 0 00 00000</t>
  </si>
  <si>
    <t>03 2 04 S0030</t>
  </si>
  <si>
    <t>Основное мероприятие "Обеспечение доступности услуг в сфере образования"</t>
  </si>
  <si>
    <t>03 1 05 00000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</si>
  <si>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</si>
  <si>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</si>
  <si>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03 1 02 000М0</t>
  </si>
  <si>
    <t>831</t>
  </si>
  <si>
    <t>Исполнение судебных актов Российской Федерации и мировых соглашений по возмещению причиненного вреда</t>
  </si>
  <si>
    <t>Капитальный ремонт и ремонт искусственных сооружений на автомобильных дорогах общего пользования местного значения</t>
  </si>
  <si>
    <t>02 2 04 S02Д4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</si>
  <si>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</si>
  <si>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</si>
  <si>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</si>
  <si>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</si>
  <si>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</si>
  <si>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</si>
  <si>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</si>
  <si>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03 1 02 42033</t>
  </si>
  <si>
    <t>03 1 02 42035</t>
  </si>
  <si>
    <t>Софинансирование расходных обязательств на реализацию мероприятий, направленных на развитие общего образования</t>
  </si>
  <si>
    <t>03 1 02 S0070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</si>
  <si>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</si>
  <si>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</si>
  <si>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Резервный фонд Администрации Чемальского района</t>
  </si>
  <si>
    <t>99 0 00 0Ш200</t>
  </si>
  <si>
    <t>Пособия, компенсации и иные социальные выплаты гражданам, кроме публичных нормативных обязательств (р/б)</t>
  </si>
  <si>
    <t>Профессиональная подготовка, переподготовка и повышение квалификации</t>
  </si>
  <si>
    <t>04 1 03 00000</t>
  </si>
  <si>
    <t>Основное мероприятие "Повышение квалификации работников органов местного самоуправления и муниципальных учреждений"</t>
  </si>
  <si>
    <t>04 1 И2 S0370</t>
  </si>
  <si>
    <t>04 1 И2 S0710</t>
  </si>
  <si>
    <t>02 2 04 S02Д2</t>
  </si>
  <si>
    <t>Капитальный ремонт и ремонт автомобильных дорог общего пользования местного значения</t>
  </si>
  <si>
    <t>Реализация мероприятий индивидуальной программы социально-экономического развития Республики Алтай в муниципальных образованиях</t>
  </si>
  <si>
    <t>02 2 02 L3210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</si>
  <si>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</t>
  </si>
  <si>
    <t>03 1 02 50504</t>
  </si>
  <si>
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 </t>
  </si>
  <si>
    <t>Реализация мероприятий по подготовке объектов коммунального комплекса к прохождению осенне-зимнего периода 2024-2025 годов за счет средств резервного фонда Правительства Российской Федерации</t>
  </si>
  <si>
    <t>02 2 02 L651F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</si>
  <si>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</si>
  <si>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</si>
  <si>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На возмещение родительской платы, на оказание услуг по присмотру и уходу за детьми, осваивающих образовательные программы дошкольного образования из семей граждан, участвующих в проведении специальной военной операции</t>
  </si>
  <si>
    <t>03 1 02 00М0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</si>
  <si>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</si>
  <si>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03 1 02 S0200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</si>
  <si>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 за счет межбюджетных трансфертов</t>
  </si>
  <si>
    <t>03 1 02 42Т32</t>
  </si>
  <si>
    <t>03 1 02 42Т31</t>
  </si>
  <si>
    <t>03 1 02 S0Т70</t>
  </si>
  <si>
    <t>Софинансирование мероприятий, на повышения оплаты труда работников муниципальных учреждений культуры в Республике Алтай</t>
  </si>
  <si>
    <t>03 2 01 SТ030</t>
  </si>
  <si>
    <t>03 2 04 SТ030</t>
  </si>
  <si>
    <t>Лимит на 2024 год</t>
  </si>
  <si>
    <t>Исполнено</t>
  </si>
  <si>
    <t>% исполнения</t>
  </si>
  <si>
    <t>12.2.</t>
  </si>
  <si>
    <t>8.2.</t>
  </si>
  <si>
    <t>Приложение № 6
к решению "Об исполнении бюджета муниципального образования "Чемальский район" Республики Алтай за 2024 год"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</si>
</sst>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0.0_ ;\-0.0\ 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166" fontId="10" fillId="0" borderId="1" xfId="9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164" fontId="11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justify"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0" fillId="0" borderId="6" xfId="0" applyNumberFormat="1" applyFont="1" applyFill="1" applyBorder="1" applyAlignment="1">
      <alignment horizontal="center" wrapText="1"/>
    </xf>
    <xf numFmtId="164" fontId="11" fillId="0" borderId="6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165" fontId="11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16" fontId="10" fillId="0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wrapText="1"/>
    </xf>
    <xf numFmtId="49" fontId="11" fillId="2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7" fillId="0" borderId="5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right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0"/>
  <sheetViews>
    <sheetView tabSelected="1" view="pageBreakPreview" zoomScaleSheetLayoutView="100" workbookViewId="0">
      <selection activeCell="B2" sqref="B2"/>
    </sheetView>
  </sheetViews>
  <sheetFormatPr defaultRowHeight="12.75"/>
  <cols>
    <col min="1" max="1" width="5.140625" style="2" customWidth="1"/>
    <col min="2" max="2" width="52.42578125" style="3" customWidth="1"/>
    <col min="3" max="3" width="6.140625" style="4" customWidth="1"/>
    <col min="4" max="4" width="5.5703125" style="4" customWidth="1"/>
    <col min="5" max="5" width="12.28515625" style="4" customWidth="1"/>
    <col min="6" max="6" width="5.42578125" style="4" customWidth="1"/>
    <col min="7" max="7" width="11" style="4" customWidth="1"/>
    <col min="8" max="8" width="9.5703125" style="4" customWidth="1"/>
    <col min="9" max="9" width="10.42578125" style="4" customWidth="1"/>
    <col min="10" max="243" width="9.140625" style="1"/>
    <col min="244" max="244" width="3.5703125" style="1" customWidth="1"/>
    <col min="245" max="245" width="40.85546875" style="1" customWidth="1"/>
    <col min="246" max="246" width="5.140625" style="1" customWidth="1"/>
    <col min="247" max="248" width="4.28515625" style="1" customWidth="1"/>
    <col min="249" max="249" width="8.5703125" style="1" customWidth="1"/>
    <col min="250" max="250" width="6.7109375" style="1" customWidth="1"/>
    <col min="251" max="251" width="11.28515625" style="1" customWidth="1"/>
    <col min="252" max="252" width="12.28515625" style="1" customWidth="1"/>
    <col min="253" max="499" width="9.140625" style="1"/>
    <col min="500" max="500" width="3.5703125" style="1" customWidth="1"/>
    <col min="501" max="501" width="40.85546875" style="1" customWidth="1"/>
    <col min="502" max="502" width="5.140625" style="1" customWidth="1"/>
    <col min="503" max="504" width="4.28515625" style="1" customWidth="1"/>
    <col min="505" max="505" width="8.5703125" style="1" customWidth="1"/>
    <col min="506" max="506" width="6.7109375" style="1" customWidth="1"/>
    <col min="507" max="507" width="11.28515625" style="1" customWidth="1"/>
    <col min="508" max="508" width="12.28515625" style="1" customWidth="1"/>
    <col min="509" max="755" width="9.140625" style="1"/>
    <col min="756" max="756" width="3.5703125" style="1" customWidth="1"/>
    <col min="757" max="757" width="40.85546875" style="1" customWidth="1"/>
    <col min="758" max="758" width="5.140625" style="1" customWidth="1"/>
    <col min="759" max="760" width="4.28515625" style="1" customWidth="1"/>
    <col min="761" max="761" width="8.5703125" style="1" customWidth="1"/>
    <col min="762" max="762" width="6.7109375" style="1" customWidth="1"/>
    <col min="763" max="763" width="11.28515625" style="1" customWidth="1"/>
    <col min="764" max="764" width="12.28515625" style="1" customWidth="1"/>
    <col min="765" max="1011" width="9.140625" style="1"/>
    <col min="1012" max="1012" width="3.5703125" style="1" customWidth="1"/>
    <col min="1013" max="1013" width="40.85546875" style="1" customWidth="1"/>
    <col min="1014" max="1014" width="5.140625" style="1" customWidth="1"/>
    <col min="1015" max="1016" width="4.28515625" style="1" customWidth="1"/>
    <col min="1017" max="1017" width="8.5703125" style="1" customWidth="1"/>
    <col min="1018" max="1018" width="6.7109375" style="1" customWidth="1"/>
    <col min="1019" max="1019" width="11.28515625" style="1" customWidth="1"/>
    <col min="1020" max="1020" width="12.28515625" style="1" customWidth="1"/>
    <col min="1021" max="1267" width="9.140625" style="1"/>
    <col min="1268" max="1268" width="3.5703125" style="1" customWidth="1"/>
    <col min="1269" max="1269" width="40.85546875" style="1" customWidth="1"/>
    <col min="1270" max="1270" width="5.140625" style="1" customWidth="1"/>
    <col min="1271" max="1272" width="4.28515625" style="1" customWidth="1"/>
    <col min="1273" max="1273" width="8.5703125" style="1" customWidth="1"/>
    <col min="1274" max="1274" width="6.7109375" style="1" customWidth="1"/>
    <col min="1275" max="1275" width="11.28515625" style="1" customWidth="1"/>
    <col min="1276" max="1276" width="12.28515625" style="1" customWidth="1"/>
    <col min="1277" max="1523" width="9.140625" style="1"/>
    <col min="1524" max="1524" width="3.5703125" style="1" customWidth="1"/>
    <col min="1525" max="1525" width="40.85546875" style="1" customWidth="1"/>
    <col min="1526" max="1526" width="5.140625" style="1" customWidth="1"/>
    <col min="1527" max="1528" width="4.28515625" style="1" customWidth="1"/>
    <col min="1529" max="1529" width="8.5703125" style="1" customWidth="1"/>
    <col min="1530" max="1530" width="6.7109375" style="1" customWidth="1"/>
    <col min="1531" max="1531" width="11.28515625" style="1" customWidth="1"/>
    <col min="1532" max="1532" width="12.28515625" style="1" customWidth="1"/>
    <col min="1533" max="1779" width="9.140625" style="1"/>
    <col min="1780" max="1780" width="3.5703125" style="1" customWidth="1"/>
    <col min="1781" max="1781" width="40.85546875" style="1" customWidth="1"/>
    <col min="1782" max="1782" width="5.140625" style="1" customWidth="1"/>
    <col min="1783" max="1784" width="4.28515625" style="1" customWidth="1"/>
    <col min="1785" max="1785" width="8.5703125" style="1" customWidth="1"/>
    <col min="1786" max="1786" width="6.7109375" style="1" customWidth="1"/>
    <col min="1787" max="1787" width="11.28515625" style="1" customWidth="1"/>
    <col min="1788" max="1788" width="12.28515625" style="1" customWidth="1"/>
    <col min="1789" max="2035" width="9.140625" style="1"/>
    <col min="2036" max="2036" width="3.5703125" style="1" customWidth="1"/>
    <col min="2037" max="2037" width="40.85546875" style="1" customWidth="1"/>
    <col min="2038" max="2038" width="5.140625" style="1" customWidth="1"/>
    <col min="2039" max="2040" width="4.28515625" style="1" customWidth="1"/>
    <col min="2041" max="2041" width="8.5703125" style="1" customWidth="1"/>
    <col min="2042" max="2042" width="6.7109375" style="1" customWidth="1"/>
    <col min="2043" max="2043" width="11.28515625" style="1" customWidth="1"/>
    <col min="2044" max="2044" width="12.28515625" style="1" customWidth="1"/>
    <col min="2045" max="2291" width="9.140625" style="1"/>
    <col min="2292" max="2292" width="3.5703125" style="1" customWidth="1"/>
    <col min="2293" max="2293" width="40.85546875" style="1" customWidth="1"/>
    <col min="2294" max="2294" width="5.140625" style="1" customWidth="1"/>
    <col min="2295" max="2296" width="4.28515625" style="1" customWidth="1"/>
    <col min="2297" max="2297" width="8.5703125" style="1" customWidth="1"/>
    <col min="2298" max="2298" width="6.7109375" style="1" customWidth="1"/>
    <col min="2299" max="2299" width="11.28515625" style="1" customWidth="1"/>
    <col min="2300" max="2300" width="12.28515625" style="1" customWidth="1"/>
    <col min="2301" max="2547" width="9.140625" style="1"/>
    <col min="2548" max="2548" width="3.5703125" style="1" customWidth="1"/>
    <col min="2549" max="2549" width="40.85546875" style="1" customWidth="1"/>
    <col min="2550" max="2550" width="5.140625" style="1" customWidth="1"/>
    <col min="2551" max="2552" width="4.28515625" style="1" customWidth="1"/>
    <col min="2553" max="2553" width="8.5703125" style="1" customWidth="1"/>
    <col min="2554" max="2554" width="6.7109375" style="1" customWidth="1"/>
    <col min="2555" max="2555" width="11.28515625" style="1" customWidth="1"/>
    <col min="2556" max="2556" width="12.28515625" style="1" customWidth="1"/>
    <col min="2557" max="2803" width="9.140625" style="1"/>
    <col min="2804" max="2804" width="3.5703125" style="1" customWidth="1"/>
    <col min="2805" max="2805" width="40.85546875" style="1" customWidth="1"/>
    <col min="2806" max="2806" width="5.140625" style="1" customWidth="1"/>
    <col min="2807" max="2808" width="4.28515625" style="1" customWidth="1"/>
    <col min="2809" max="2809" width="8.5703125" style="1" customWidth="1"/>
    <col min="2810" max="2810" width="6.7109375" style="1" customWidth="1"/>
    <col min="2811" max="2811" width="11.28515625" style="1" customWidth="1"/>
    <col min="2812" max="2812" width="12.28515625" style="1" customWidth="1"/>
    <col min="2813" max="3059" width="9.140625" style="1"/>
    <col min="3060" max="3060" width="3.5703125" style="1" customWidth="1"/>
    <col min="3061" max="3061" width="40.85546875" style="1" customWidth="1"/>
    <col min="3062" max="3062" width="5.140625" style="1" customWidth="1"/>
    <col min="3063" max="3064" width="4.28515625" style="1" customWidth="1"/>
    <col min="3065" max="3065" width="8.5703125" style="1" customWidth="1"/>
    <col min="3066" max="3066" width="6.7109375" style="1" customWidth="1"/>
    <col min="3067" max="3067" width="11.28515625" style="1" customWidth="1"/>
    <col min="3068" max="3068" width="12.28515625" style="1" customWidth="1"/>
    <col min="3069" max="3315" width="9.140625" style="1"/>
    <col min="3316" max="3316" width="3.5703125" style="1" customWidth="1"/>
    <col min="3317" max="3317" width="40.85546875" style="1" customWidth="1"/>
    <col min="3318" max="3318" width="5.140625" style="1" customWidth="1"/>
    <col min="3319" max="3320" width="4.28515625" style="1" customWidth="1"/>
    <col min="3321" max="3321" width="8.5703125" style="1" customWidth="1"/>
    <col min="3322" max="3322" width="6.7109375" style="1" customWidth="1"/>
    <col min="3323" max="3323" width="11.28515625" style="1" customWidth="1"/>
    <col min="3324" max="3324" width="12.28515625" style="1" customWidth="1"/>
    <col min="3325" max="3571" width="9.140625" style="1"/>
    <col min="3572" max="3572" width="3.5703125" style="1" customWidth="1"/>
    <col min="3573" max="3573" width="40.85546875" style="1" customWidth="1"/>
    <col min="3574" max="3574" width="5.140625" style="1" customWidth="1"/>
    <col min="3575" max="3576" width="4.28515625" style="1" customWidth="1"/>
    <col min="3577" max="3577" width="8.5703125" style="1" customWidth="1"/>
    <col min="3578" max="3578" width="6.7109375" style="1" customWidth="1"/>
    <col min="3579" max="3579" width="11.28515625" style="1" customWidth="1"/>
    <col min="3580" max="3580" width="12.28515625" style="1" customWidth="1"/>
    <col min="3581" max="3827" width="9.140625" style="1"/>
    <col min="3828" max="3828" width="3.5703125" style="1" customWidth="1"/>
    <col min="3829" max="3829" width="40.85546875" style="1" customWidth="1"/>
    <col min="3830" max="3830" width="5.140625" style="1" customWidth="1"/>
    <col min="3831" max="3832" width="4.28515625" style="1" customWidth="1"/>
    <col min="3833" max="3833" width="8.5703125" style="1" customWidth="1"/>
    <col min="3834" max="3834" width="6.7109375" style="1" customWidth="1"/>
    <col min="3835" max="3835" width="11.28515625" style="1" customWidth="1"/>
    <col min="3836" max="3836" width="12.28515625" style="1" customWidth="1"/>
    <col min="3837" max="4083" width="9.140625" style="1"/>
    <col min="4084" max="4084" width="3.5703125" style="1" customWidth="1"/>
    <col min="4085" max="4085" width="40.85546875" style="1" customWidth="1"/>
    <col min="4086" max="4086" width="5.140625" style="1" customWidth="1"/>
    <col min="4087" max="4088" width="4.28515625" style="1" customWidth="1"/>
    <col min="4089" max="4089" width="8.5703125" style="1" customWidth="1"/>
    <col min="4090" max="4090" width="6.7109375" style="1" customWidth="1"/>
    <col min="4091" max="4091" width="11.28515625" style="1" customWidth="1"/>
    <col min="4092" max="4092" width="12.28515625" style="1" customWidth="1"/>
    <col min="4093" max="4339" width="9.140625" style="1"/>
    <col min="4340" max="4340" width="3.5703125" style="1" customWidth="1"/>
    <col min="4341" max="4341" width="40.85546875" style="1" customWidth="1"/>
    <col min="4342" max="4342" width="5.140625" style="1" customWidth="1"/>
    <col min="4343" max="4344" width="4.28515625" style="1" customWidth="1"/>
    <col min="4345" max="4345" width="8.5703125" style="1" customWidth="1"/>
    <col min="4346" max="4346" width="6.7109375" style="1" customWidth="1"/>
    <col min="4347" max="4347" width="11.28515625" style="1" customWidth="1"/>
    <col min="4348" max="4348" width="12.28515625" style="1" customWidth="1"/>
    <col min="4349" max="4595" width="9.140625" style="1"/>
    <col min="4596" max="4596" width="3.5703125" style="1" customWidth="1"/>
    <col min="4597" max="4597" width="40.85546875" style="1" customWidth="1"/>
    <col min="4598" max="4598" width="5.140625" style="1" customWidth="1"/>
    <col min="4599" max="4600" width="4.28515625" style="1" customWidth="1"/>
    <col min="4601" max="4601" width="8.5703125" style="1" customWidth="1"/>
    <col min="4602" max="4602" width="6.7109375" style="1" customWidth="1"/>
    <col min="4603" max="4603" width="11.28515625" style="1" customWidth="1"/>
    <col min="4604" max="4604" width="12.28515625" style="1" customWidth="1"/>
    <col min="4605" max="4851" width="9.140625" style="1"/>
    <col min="4852" max="4852" width="3.5703125" style="1" customWidth="1"/>
    <col min="4853" max="4853" width="40.85546875" style="1" customWidth="1"/>
    <col min="4854" max="4854" width="5.140625" style="1" customWidth="1"/>
    <col min="4855" max="4856" width="4.28515625" style="1" customWidth="1"/>
    <col min="4857" max="4857" width="8.5703125" style="1" customWidth="1"/>
    <col min="4858" max="4858" width="6.7109375" style="1" customWidth="1"/>
    <col min="4859" max="4859" width="11.28515625" style="1" customWidth="1"/>
    <col min="4860" max="4860" width="12.28515625" style="1" customWidth="1"/>
    <col min="4861" max="5107" width="9.140625" style="1"/>
    <col min="5108" max="5108" width="3.5703125" style="1" customWidth="1"/>
    <col min="5109" max="5109" width="40.85546875" style="1" customWidth="1"/>
    <col min="5110" max="5110" width="5.140625" style="1" customWidth="1"/>
    <col min="5111" max="5112" width="4.28515625" style="1" customWidth="1"/>
    <col min="5113" max="5113" width="8.5703125" style="1" customWidth="1"/>
    <col min="5114" max="5114" width="6.7109375" style="1" customWidth="1"/>
    <col min="5115" max="5115" width="11.28515625" style="1" customWidth="1"/>
    <col min="5116" max="5116" width="12.28515625" style="1" customWidth="1"/>
    <col min="5117" max="5363" width="9.140625" style="1"/>
    <col min="5364" max="5364" width="3.5703125" style="1" customWidth="1"/>
    <col min="5365" max="5365" width="40.85546875" style="1" customWidth="1"/>
    <col min="5366" max="5366" width="5.140625" style="1" customWidth="1"/>
    <col min="5367" max="5368" width="4.28515625" style="1" customWidth="1"/>
    <col min="5369" max="5369" width="8.5703125" style="1" customWidth="1"/>
    <col min="5370" max="5370" width="6.7109375" style="1" customWidth="1"/>
    <col min="5371" max="5371" width="11.28515625" style="1" customWidth="1"/>
    <col min="5372" max="5372" width="12.28515625" style="1" customWidth="1"/>
    <col min="5373" max="5619" width="9.140625" style="1"/>
    <col min="5620" max="5620" width="3.5703125" style="1" customWidth="1"/>
    <col min="5621" max="5621" width="40.85546875" style="1" customWidth="1"/>
    <col min="5622" max="5622" width="5.140625" style="1" customWidth="1"/>
    <col min="5623" max="5624" width="4.28515625" style="1" customWidth="1"/>
    <col min="5625" max="5625" width="8.5703125" style="1" customWidth="1"/>
    <col min="5626" max="5626" width="6.7109375" style="1" customWidth="1"/>
    <col min="5627" max="5627" width="11.28515625" style="1" customWidth="1"/>
    <col min="5628" max="5628" width="12.28515625" style="1" customWidth="1"/>
    <col min="5629" max="5875" width="9.140625" style="1"/>
    <col min="5876" max="5876" width="3.5703125" style="1" customWidth="1"/>
    <col min="5877" max="5877" width="40.85546875" style="1" customWidth="1"/>
    <col min="5878" max="5878" width="5.140625" style="1" customWidth="1"/>
    <col min="5879" max="5880" width="4.28515625" style="1" customWidth="1"/>
    <col min="5881" max="5881" width="8.5703125" style="1" customWidth="1"/>
    <col min="5882" max="5882" width="6.7109375" style="1" customWidth="1"/>
    <col min="5883" max="5883" width="11.28515625" style="1" customWidth="1"/>
    <col min="5884" max="5884" width="12.28515625" style="1" customWidth="1"/>
    <col min="5885" max="6131" width="9.140625" style="1"/>
    <col min="6132" max="6132" width="3.5703125" style="1" customWidth="1"/>
    <col min="6133" max="6133" width="40.85546875" style="1" customWidth="1"/>
    <col min="6134" max="6134" width="5.140625" style="1" customWidth="1"/>
    <col min="6135" max="6136" width="4.28515625" style="1" customWidth="1"/>
    <col min="6137" max="6137" width="8.5703125" style="1" customWidth="1"/>
    <col min="6138" max="6138" width="6.7109375" style="1" customWidth="1"/>
    <col min="6139" max="6139" width="11.28515625" style="1" customWidth="1"/>
    <col min="6140" max="6140" width="12.28515625" style="1" customWidth="1"/>
    <col min="6141" max="6387" width="9.140625" style="1"/>
    <col min="6388" max="6388" width="3.5703125" style="1" customWidth="1"/>
    <col min="6389" max="6389" width="40.85546875" style="1" customWidth="1"/>
    <col min="6390" max="6390" width="5.140625" style="1" customWidth="1"/>
    <col min="6391" max="6392" width="4.28515625" style="1" customWidth="1"/>
    <col min="6393" max="6393" width="8.5703125" style="1" customWidth="1"/>
    <col min="6394" max="6394" width="6.7109375" style="1" customWidth="1"/>
    <col min="6395" max="6395" width="11.28515625" style="1" customWidth="1"/>
    <col min="6396" max="6396" width="12.28515625" style="1" customWidth="1"/>
    <col min="6397" max="6643" width="9.140625" style="1"/>
    <col min="6644" max="6644" width="3.5703125" style="1" customWidth="1"/>
    <col min="6645" max="6645" width="40.85546875" style="1" customWidth="1"/>
    <col min="6646" max="6646" width="5.140625" style="1" customWidth="1"/>
    <col min="6647" max="6648" width="4.28515625" style="1" customWidth="1"/>
    <col min="6649" max="6649" width="8.5703125" style="1" customWidth="1"/>
    <col min="6650" max="6650" width="6.7109375" style="1" customWidth="1"/>
    <col min="6651" max="6651" width="11.28515625" style="1" customWidth="1"/>
    <col min="6652" max="6652" width="12.28515625" style="1" customWidth="1"/>
    <col min="6653" max="6899" width="9.140625" style="1"/>
    <col min="6900" max="6900" width="3.5703125" style="1" customWidth="1"/>
    <col min="6901" max="6901" width="40.85546875" style="1" customWidth="1"/>
    <col min="6902" max="6902" width="5.140625" style="1" customWidth="1"/>
    <col min="6903" max="6904" width="4.28515625" style="1" customWidth="1"/>
    <col min="6905" max="6905" width="8.5703125" style="1" customWidth="1"/>
    <col min="6906" max="6906" width="6.7109375" style="1" customWidth="1"/>
    <col min="6907" max="6907" width="11.28515625" style="1" customWidth="1"/>
    <col min="6908" max="6908" width="12.28515625" style="1" customWidth="1"/>
    <col min="6909" max="7155" width="9.140625" style="1"/>
    <col min="7156" max="7156" width="3.5703125" style="1" customWidth="1"/>
    <col min="7157" max="7157" width="40.85546875" style="1" customWidth="1"/>
    <col min="7158" max="7158" width="5.140625" style="1" customWidth="1"/>
    <col min="7159" max="7160" width="4.28515625" style="1" customWidth="1"/>
    <col min="7161" max="7161" width="8.5703125" style="1" customWidth="1"/>
    <col min="7162" max="7162" width="6.7109375" style="1" customWidth="1"/>
    <col min="7163" max="7163" width="11.28515625" style="1" customWidth="1"/>
    <col min="7164" max="7164" width="12.28515625" style="1" customWidth="1"/>
    <col min="7165" max="7411" width="9.140625" style="1"/>
    <col min="7412" max="7412" width="3.5703125" style="1" customWidth="1"/>
    <col min="7413" max="7413" width="40.85546875" style="1" customWidth="1"/>
    <col min="7414" max="7414" width="5.140625" style="1" customWidth="1"/>
    <col min="7415" max="7416" width="4.28515625" style="1" customWidth="1"/>
    <col min="7417" max="7417" width="8.5703125" style="1" customWidth="1"/>
    <col min="7418" max="7418" width="6.7109375" style="1" customWidth="1"/>
    <col min="7419" max="7419" width="11.28515625" style="1" customWidth="1"/>
    <col min="7420" max="7420" width="12.28515625" style="1" customWidth="1"/>
    <col min="7421" max="7667" width="9.140625" style="1"/>
    <col min="7668" max="7668" width="3.5703125" style="1" customWidth="1"/>
    <col min="7669" max="7669" width="40.85546875" style="1" customWidth="1"/>
    <col min="7670" max="7670" width="5.140625" style="1" customWidth="1"/>
    <col min="7671" max="7672" width="4.28515625" style="1" customWidth="1"/>
    <col min="7673" max="7673" width="8.5703125" style="1" customWidth="1"/>
    <col min="7674" max="7674" width="6.7109375" style="1" customWidth="1"/>
    <col min="7675" max="7675" width="11.28515625" style="1" customWidth="1"/>
    <col min="7676" max="7676" width="12.28515625" style="1" customWidth="1"/>
    <col min="7677" max="7923" width="9.140625" style="1"/>
    <col min="7924" max="7924" width="3.5703125" style="1" customWidth="1"/>
    <col min="7925" max="7925" width="40.85546875" style="1" customWidth="1"/>
    <col min="7926" max="7926" width="5.140625" style="1" customWidth="1"/>
    <col min="7927" max="7928" width="4.28515625" style="1" customWidth="1"/>
    <col min="7929" max="7929" width="8.5703125" style="1" customWidth="1"/>
    <col min="7930" max="7930" width="6.7109375" style="1" customWidth="1"/>
    <col min="7931" max="7931" width="11.28515625" style="1" customWidth="1"/>
    <col min="7932" max="7932" width="12.28515625" style="1" customWidth="1"/>
    <col min="7933" max="8179" width="9.140625" style="1"/>
    <col min="8180" max="8180" width="3.5703125" style="1" customWidth="1"/>
    <col min="8181" max="8181" width="40.85546875" style="1" customWidth="1"/>
    <col min="8182" max="8182" width="5.140625" style="1" customWidth="1"/>
    <col min="8183" max="8184" width="4.28515625" style="1" customWidth="1"/>
    <col min="8185" max="8185" width="8.5703125" style="1" customWidth="1"/>
    <col min="8186" max="8186" width="6.7109375" style="1" customWidth="1"/>
    <col min="8187" max="8187" width="11.28515625" style="1" customWidth="1"/>
    <col min="8188" max="8188" width="12.28515625" style="1" customWidth="1"/>
    <col min="8189" max="8435" width="9.140625" style="1"/>
    <col min="8436" max="8436" width="3.5703125" style="1" customWidth="1"/>
    <col min="8437" max="8437" width="40.85546875" style="1" customWidth="1"/>
    <col min="8438" max="8438" width="5.140625" style="1" customWidth="1"/>
    <col min="8439" max="8440" width="4.28515625" style="1" customWidth="1"/>
    <col min="8441" max="8441" width="8.5703125" style="1" customWidth="1"/>
    <col min="8442" max="8442" width="6.7109375" style="1" customWidth="1"/>
    <col min="8443" max="8443" width="11.28515625" style="1" customWidth="1"/>
    <col min="8444" max="8444" width="12.28515625" style="1" customWidth="1"/>
    <col min="8445" max="8691" width="9.140625" style="1"/>
    <col min="8692" max="8692" width="3.5703125" style="1" customWidth="1"/>
    <col min="8693" max="8693" width="40.85546875" style="1" customWidth="1"/>
    <col min="8694" max="8694" width="5.140625" style="1" customWidth="1"/>
    <col min="8695" max="8696" width="4.28515625" style="1" customWidth="1"/>
    <col min="8697" max="8697" width="8.5703125" style="1" customWidth="1"/>
    <col min="8698" max="8698" width="6.7109375" style="1" customWidth="1"/>
    <col min="8699" max="8699" width="11.28515625" style="1" customWidth="1"/>
    <col min="8700" max="8700" width="12.28515625" style="1" customWidth="1"/>
    <col min="8701" max="8947" width="9.140625" style="1"/>
    <col min="8948" max="8948" width="3.5703125" style="1" customWidth="1"/>
    <col min="8949" max="8949" width="40.85546875" style="1" customWidth="1"/>
    <col min="8950" max="8950" width="5.140625" style="1" customWidth="1"/>
    <col min="8951" max="8952" width="4.28515625" style="1" customWidth="1"/>
    <col min="8953" max="8953" width="8.5703125" style="1" customWidth="1"/>
    <col min="8954" max="8954" width="6.7109375" style="1" customWidth="1"/>
    <col min="8955" max="8955" width="11.28515625" style="1" customWidth="1"/>
    <col min="8956" max="8956" width="12.28515625" style="1" customWidth="1"/>
    <col min="8957" max="9203" width="9.140625" style="1"/>
    <col min="9204" max="9204" width="3.5703125" style="1" customWidth="1"/>
    <col min="9205" max="9205" width="40.85546875" style="1" customWidth="1"/>
    <col min="9206" max="9206" width="5.140625" style="1" customWidth="1"/>
    <col min="9207" max="9208" width="4.28515625" style="1" customWidth="1"/>
    <col min="9209" max="9209" width="8.5703125" style="1" customWidth="1"/>
    <col min="9210" max="9210" width="6.7109375" style="1" customWidth="1"/>
    <col min="9211" max="9211" width="11.28515625" style="1" customWidth="1"/>
    <col min="9212" max="9212" width="12.28515625" style="1" customWidth="1"/>
    <col min="9213" max="9459" width="9.140625" style="1"/>
    <col min="9460" max="9460" width="3.5703125" style="1" customWidth="1"/>
    <col min="9461" max="9461" width="40.85546875" style="1" customWidth="1"/>
    <col min="9462" max="9462" width="5.140625" style="1" customWidth="1"/>
    <col min="9463" max="9464" width="4.28515625" style="1" customWidth="1"/>
    <col min="9465" max="9465" width="8.5703125" style="1" customWidth="1"/>
    <col min="9466" max="9466" width="6.7109375" style="1" customWidth="1"/>
    <col min="9467" max="9467" width="11.28515625" style="1" customWidth="1"/>
    <col min="9468" max="9468" width="12.28515625" style="1" customWidth="1"/>
    <col min="9469" max="9715" width="9.140625" style="1"/>
    <col min="9716" max="9716" width="3.5703125" style="1" customWidth="1"/>
    <col min="9717" max="9717" width="40.85546875" style="1" customWidth="1"/>
    <col min="9718" max="9718" width="5.140625" style="1" customWidth="1"/>
    <col min="9719" max="9720" width="4.28515625" style="1" customWidth="1"/>
    <col min="9721" max="9721" width="8.5703125" style="1" customWidth="1"/>
    <col min="9722" max="9722" width="6.7109375" style="1" customWidth="1"/>
    <col min="9723" max="9723" width="11.28515625" style="1" customWidth="1"/>
    <col min="9724" max="9724" width="12.28515625" style="1" customWidth="1"/>
    <col min="9725" max="9971" width="9.140625" style="1"/>
    <col min="9972" max="9972" width="3.5703125" style="1" customWidth="1"/>
    <col min="9973" max="9973" width="40.85546875" style="1" customWidth="1"/>
    <col min="9974" max="9974" width="5.140625" style="1" customWidth="1"/>
    <col min="9975" max="9976" width="4.28515625" style="1" customWidth="1"/>
    <col min="9977" max="9977" width="8.5703125" style="1" customWidth="1"/>
    <col min="9978" max="9978" width="6.7109375" style="1" customWidth="1"/>
    <col min="9979" max="9979" width="11.28515625" style="1" customWidth="1"/>
    <col min="9980" max="9980" width="12.28515625" style="1" customWidth="1"/>
    <col min="9981" max="10227" width="9.140625" style="1"/>
    <col min="10228" max="10228" width="3.5703125" style="1" customWidth="1"/>
    <col min="10229" max="10229" width="40.85546875" style="1" customWidth="1"/>
    <col min="10230" max="10230" width="5.140625" style="1" customWidth="1"/>
    <col min="10231" max="10232" width="4.28515625" style="1" customWidth="1"/>
    <col min="10233" max="10233" width="8.5703125" style="1" customWidth="1"/>
    <col min="10234" max="10234" width="6.7109375" style="1" customWidth="1"/>
    <col min="10235" max="10235" width="11.28515625" style="1" customWidth="1"/>
    <col min="10236" max="10236" width="12.28515625" style="1" customWidth="1"/>
    <col min="10237" max="10483" width="9.140625" style="1"/>
    <col min="10484" max="10484" width="3.5703125" style="1" customWidth="1"/>
    <col min="10485" max="10485" width="40.85546875" style="1" customWidth="1"/>
    <col min="10486" max="10486" width="5.140625" style="1" customWidth="1"/>
    <col min="10487" max="10488" width="4.28515625" style="1" customWidth="1"/>
    <col min="10489" max="10489" width="8.5703125" style="1" customWidth="1"/>
    <col min="10490" max="10490" width="6.7109375" style="1" customWidth="1"/>
    <col min="10491" max="10491" width="11.28515625" style="1" customWidth="1"/>
    <col min="10492" max="10492" width="12.28515625" style="1" customWidth="1"/>
    <col min="10493" max="10739" width="9.140625" style="1"/>
    <col min="10740" max="10740" width="3.5703125" style="1" customWidth="1"/>
    <col min="10741" max="10741" width="40.85546875" style="1" customWidth="1"/>
    <col min="10742" max="10742" width="5.140625" style="1" customWidth="1"/>
    <col min="10743" max="10744" width="4.28515625" style="1" customWidth="1"/>
    <col min="10745" max="10745" width="8.5703125" style="1" customWidth="1"/>
    <col min="10746" max="10746" width="6.7109375" style="1" customWidth="1"/>
    <col min="10747" max="10747" width="11.28515625" style="1" customWidth="1"/>
    <col min="10748" max="10748" width="12.28515625" style="1" customWidth="1"/>
    <col min="10749" max="10995" width="9.140625" style="1"/>
    <col min="10996" max="10996" width="3.5703125" style="1" customWidth="1"/>
    <col min="10997" max="10997" width="40.85546875" style="1" customWidth="1"/>
    <col min="10998" max="10998" width="5.140625" style="1" customWidth="1"/>
    <col min="10999" max="11000" width="4.28515625" style="1" customWidth="1"/>
    <col min="11001" max="11001" width="8.5703125" style="1" customWidth="1"/>
    <col min="11002" max="11002" width="6.7109375" style="1" customWidth="1"/>
    <col min="11003" max="11003" width="11.28515625" style="1" customWidth="1"/>
    <col min="11004" max="11004" width="12.28515625" style="1" customWidth="1"/>
    <col min="11005" max="11251" width="9.140625" style="1"/>
    <col min="11252" max="11252" width="3.5703125" style="1" customWidth="1"/>
    <col min="11253" max="11253" width="40.85546875" style="1" customWidth="1"/>
    <col min="11254" max="11254" width="5.140625" style="1" customWidth="1"/>
    <col min="11255" max="11256" width="4.28515625" style="1" customWidth="1"/>
    <col min="11257" max="11257" width="8.5703125" style="1" customWidth="1"/>
    <col min="11258" max="11258" width="6.7109375" style="1" customWidth="1"/>
    <col min="11259" max="11259" width="11.28515625" style="1" customWidth="1"/>
    <col min="11260" max="11260" width="12.28515625" style="1" customWidth="1"/>
    <col min="11261" max="11507" width="9.140625" style="1"/>
    <col min="11508" max="11508" width="3.5703125" style="1" customWidth="1"/>
    <col min="11509" max="11509" width="40.85546875" style="1" customWidth="1"/>
    <col min="11510" max="11510" width="5.140625" style="1" customWidth="1"/>
    <col min="11511" max="11512" width="4.28515625" style="1" customWidth="1"/>
    <col min="11513" max="11513" width="8.5703125" style="1" customWidth="1"/>
    <col min="11514" max="11514" width="6.7109375" style="1" customWidth="1"/>
    <col min="11515" max="11515" width="11.28515625" style="1" customWidth="1"/>
    <col min="11516" max="11516" width="12.28515625" style="1" customWidth="1"/>
    <col min="11517" max="11763" width="9.140625" style="1"/>
    <col min="11764" max="11764" width="3.5703125" style="1" customWidth="1"/>
    <col min="11765" max="11765" width="40.85546875" style="1" customWidth="1"/>
    <col min="11766" max="11766" width="5.140625" style="1" customWidth="1"/>
    <col min="11767" max="11768" width="4.28515625" style="1" customWidth="1"/>
    <col min="11769" max="11769" width="8.5703125" style="1" customWidth="1"/>
    <col min="11770" max="11770" width="6.7109375" style="1" customWidth="1"/>
    <col min="11771" max="11771" width="11.28515625" style="1" customWidth="1"/>
    <col min="11772" max="11772" width="12.28515625" style="1" customWidth="1"/>
    <col min="11773" max="12019" width="9.140625" style="1"/>
    <col min="12020" max="12020" width="3.5703125" style="1" customWidth="1"/>
    <col min="12021" max="12021" width="40.85546875" style="1" customWidth="1"/>
    <col min="12022" max="12022" width="5.140625" style="1" customWidth="1"/>
    <col min="12023" max="12024" width="4.28515625" style="1" customWidth="1"/>
    <col min="12025" max="12025" width="8.5703125" style="1" customWidth="1"/>
    <col min="12026" max="12026" width="6.7109375" style="1" customWidth="1"/>
    <col min="12027" max="12027" width="11.28515625" style="1" customWidth="1"/>
    <col min="12028" max="12028" width="12.28515625" style="1" customWidth="1"/>
    <col min="12029" max="12275" width="9.140625" style="1"/>
    <col min="12276" max="12276" width="3.5703125" style="1" customWidth="1"/>
    <col min="12277" max="12277" width="40.85546875" style="1" customWidth="1"/>
    <col min="12278" max="12278" width="5.140625" style="1" customWidth="1"/>
    <col min="12279" max="12280" width="4.28515625" style="1" customWidth="1"/>
    <col min="12281" max="12281" width="8.5703125" style="1" customWidth="1"/>
    <col min="12282" max="12282" width="6.7109375" style="1" customWidth="1"/>
    <col min="12283" max="12283" width="11.28515625" style="1" customWidth="1"/>
    <col min="12284" max="12284" width="12.28515625" style="1" customWidth="1"/>
    <col min="12285" max="12531" width="9.140625" style="1"/>
    <col min="12532" max="12532" width="3.5703125" style="1" customWidth="1"/>
    <col min="12533" max="12533" width="40.85546875" style="1" customWidth="1"/>
    <col min="12534" max="12534" width="5.140625" style="1" customWidth="1"/>
    <col min="12535" max="12536" width="4.28515625" style="1" customWidth="1"/>
    <col min="12537" max="12537" width="8.5703125" style="1" customWidth="1"/>
    <col min="12538" max="12538" width="6.7109375" style="1" customWidth="1"/>
    <col min="12539" max="12539" width="11.28515625" style="1" customWidth="1"/>
    <col min="12540" max="12540" width="12.28515625" style="1" customWidth="1"/>
    <col min="12541" max="12787" width="9.140625" style="1"/>
    <col min="12788" max="12788" width="3.5703125" style="1" customWidth="1"/>
    <col min="12789" max="12789" width="40.85546875" style="1" customWidth="1"/>
    <col min="12790" max="12790" width="5.140625" style="1" customWidth="1"/>
    <col min="12791" max="12792" width="4.28515625" style="1" customWidth="1"/>
    <col min="12793" max="12793" width="8.5703125" style="1" customWidth="1"/>
    <col min="12794" max="12794" width="6.7109375" style="1" customWidth="1"/>
    <col min="12795" max="12795" width="11.28515625" style="1" customWidth="1"/>
    <col min="12796" max="12796" width="12.28515625" style="1" customWidth="1"/>
    <col min="12797" max="13043" width="9.140625" style="1"/>
    <col min="13044" max="13044" width="3.5703125" style="1" customWidth="1"/>
    <col min="13045" max="13045" width="40.85546875" style="1" customWidth="1"/>
    <col min="13046" max="13046" width="5.140625" style="1" customWidth="1"/>
    <col min="13047" max="13048" width="4.28515625" style="1" customWidth="1"/>
    <col min="13049" max="13049" width="8.5703125" style="1" customWidth="1"/>
    <col min="13050" max="13050" width="6.7109375" style="1" customWidth="1"/>
    <col min="13051" max="13051" width="11.28515625" style="1" customWidth="1"/>
    <col min="13052" max="13052" width="12.28515625" style="1" customWidth="1"/>
    <col min="13053" max="13299" width="9.140625" style="1"/>
    <col min="13300" max="13300" width="3.5703125" style="1" customWidth="1"/>
    <col min="13301" max="13301" width="40.85546875" style="1" customWidth="1"/>
    <col min="13302" max="13302" width="5.140625" style="1" customWidth="1"/>
    <col min="13303" max="13304" width="4.28515625" style="1" customWidth="1"/>
    <col min="13305" max="13305" width="8.5703125" style="1" customWidth="1"/>
    <col min="13306" max="13306" width="6.7109375" style="1" customWidth="1"/>
    <col min="13307" max="13307" width="11.28515625" style="1" customWidth="1"/>
    <col min="13308" max="13308" width="12.28515625" style="1" customWidth="1"/>
    <col min="13309" max="13555" width="9.140625" style="1"/>
    <col min="13556" max="13556" width="3.5703125" style="1" customWidth="1"/>
    <col min="13557" max="13557" width="40.85546875" style="1" customWidth="1"/>
    <col min="13558" max="13558" width="5.140625" style="1" customWidth="1"/>
    <col min="13559" max="13560" width="4.28515625" style="1" customWidth="1"/>
    <col min="13561" max="13561" width="8.5703125" style="1" customWidth="1"/>
    <col min="13562" max="13562" width="6.7109375" style="1" customWidth="1"/>
    <col min="13563" max="13563" width="11.28515625" style="1" customWidth="1"/>
    <col min="13564" max="13564" width="12.28515625" style="1" customWidth="1"/>
    <col min="13565" max="13811" width="9.140625" style="1"/>
    <col min="13812" max="13812" width="3.5703125" style="1" customWidth="1"/>
    <col min="13813" max="13813" width="40.85546875" style="1" customWidth="1"/>
    <col min="13814" max="13814" width="5.140625" style="1" customWidth="1"/>
    <col min="13815" max="13816" width="4.28515625" style="1" customWidth="1"/>
    <col min="13817" max="13817" width="8.5703125" style="1" customWidth="1"/>
    <col min="13818" max="13818" width="6.7109375" style="1" customWidth="1"/>
    <col min="13819" max="13819" width="11.28515625" style="1" customWidth="1"/>
    <col min="13820" max="13820" width="12.28515625" style="1" customWidth="1"/>
    <col min="13821" max="14067" width="9.140625" style="1"/>
    <col min="14068" max="14068" width="3.5703125" style="1" customWidth="1"/>
    <col min="14069" max="14069" width="40.85546875" style="1" customWidth="1"/>
    <col min="14070" max="14070" width="5.140625" style="1" customWidth="1"/>
    <col min="14071" max="14072" width="4.28515625" style="1" customWidth="1"/>
    <col min="14073" max="14073" width="8.5703125" style="1" customWidth="1"/>
    <col min="14074" max="14074" width="6.7109375" style="1" customWidth="1"/>
    <col min="14075" max="14075" width="11.28515625" style="1" customWidth="1"/>
    <col min="14076" max="14076" width="12.28515625" style="1" customWidth="1"/>
    <col min="14077" max="14323" width="9.140625" style="1"/>
    <col min="14324" max="14324" width="3.5703125" style="1" customWidth="1"/>
    <col min="14325" max="14325" width="40.85546875" style="1" customWidth="1"/>
    <col min="14326" max="14326" width="5.140625" style="1" customWidth="1"/>
    <col min="14327" max="14328" width="4.28515625" style="1" customWidth="1"/>
    <col min="14329" max="14329" width="8.5703125" style="1" customWidth="1"/>
    <col min="14330" max="14330" width="6.7109375" style="1" customWidth="1"/>
    <col min="14331" max="14331" width="11.28515625" style="1" customWidth="1"/>
    <col min="14332" max="14332" width="12.28515625" style="1" customWidth="1"/>
    <col min="14333" max="14579" width="9.140625" style="1"/>
    <col min="14580" max="14580" width="3.5703125" style="1" customWidth="1"/>
    <col min="14581" max="14581" width="40.85546875" style="1" customWidth="1"/>
    <col min="14582" max="14582" width="5.140625" style="1" customWidth="1"/>
    <col min="14583" max="14584" width="4.28515625" style="1" customWidth="1"/>
    <col min="14585" max="14585" width="8.5703125" style="1" customWidth="1"/>
    <col min="14586" max="14586" width="6.7109375" style="1" customWidth="1"/>
    <col min="14587" max="14587" width="11.28515625" style="1" customWidth="1"/>
    <col min="14588" max="14588" width="12.28515625" style="1" customWidth="1"/>
    <col min="14589" max="14835" width="9.140625" style="1"/>
    <col min="14836" max="14836" width="3.5703125" style="1" customWidth="1"/>
    <col min="14837" max="14837" width="40.85546875" style="1" customWidth="1"/>
    <col min="14838" max="14838" width="5.140625" style="1" customWidth="1"/>
    <col min="14839" max="14840" width="4.28515625" style="1" customWidth="1"/>
    <col min="14841" max="14841" width="8.5703125" style="1" customWidth="1"/>
    <col min="14842" max="14842" width="6.7109375" style="1" customWidth="1"/>
    <col min="14843" max="14843" width="11.28515625" style="1" customWidth="1"/>
    <col min="14844" max="14844" width="12.28515625" style="1" customWidth="1"/>
    <col min="14845" max="15091" width="9.140625" style="1"/>
    <col min="15092" max="15092" width="3.5703125" style="1" customWidth="1"/>
    <col min="15093" max="15093" width="40.85546875" style="1" customWidth="1"/>
    <col min="15094" max="15094" width="5.140625" style="1" customWidth="1"/>
    <col min="15095" max="15096" width="4.28515625" style="1" customWidth="1"/>
    <col min="15097" max="15097" width="8.5703125" style="1" customWidth="1"/>
    <col min="15098" max="15098" width="6.7109375" style="1" customWidth="1"/>
    <col min="15099" max="15099" width="11.28515625" style="1" customWidth="1"/>
    <col min="15100" max="15100" width="12.28515625" style="1" customWidth="1"/>
    <col min="15101" max="15347" width="9.140625" style="1"/>
    <col min="15348" max="15348" width="3.5703125" style="1" customWidth="1"/>
    <col min="15349" max="15349" width="40.85546875" style="1" customWidth="1"/>
    <col min="15350" max="15350" width="5.140625" style="1" customWidth="1"/>
    <col min="15351" max="15352" width="4.28515625" style="1" customWidth="1"/>
    <col min="15353" max="15353" width="8.5703125" style="1" customWidth="1"/>
    <col min="15354" max="15354" width="6.7109375" style="1" customWidth="1"/>
    <col min="15355" max="15355" width="11.28515625" style="1" customWidth="1"/>
    <col min="15356" max="15356" width="12.28515625" style="1" customWidth="1"/>
    <col min="15357" max="15603" width="9.140625" style="1"/>
    <col min="15604" max="15604" width="3.5703125" style="1" customWidth="1"/>
    <col min="15605" max="15605" width="40.85546875" style="1" customWidth="1"/>
    <col min="15606" max="15606" width="5.140625" style="1" customWidth="1"/>
    <col min="15607" max="15608" width="4.28515625" style="1" customWidth="1"/>
    <col min="15609" max="15609" width="8.5703125" style="1" customWidth="1"/>
    <col min="15610" max="15610" width="6.7109375" style="1" customWidth="1"/>
    <col min="15611" max="15611" width="11.28515625" style="1" customWidth="1"/>
    <col min="15612" max="15612" width="12.28515625" style="1" customWidth="1"/>
    <col min="15613" max="15859" width="9.140625" style="1"/>
    <col min="15860" max="15860" width="3.5703125" style="1" customWidth="1"/>
    <col min="15861" max="15861" width="40.85546875" style="1" customWidth="1"/>
    <col min="15862" max="15862" width="5.140625" style="1" customWidth="1"/>
    <col min="15863" max="15864" width="4.28515625" style="1" customWidth="1"/>
    <col min="15865" max="15865" width="8.5703125" style="1" customWidth="1"/>
    <col min="15866" max="15866" width="6.7109375" style="1" customWidth="1"/>
    <col min="15867" max="15867" width="11.28515625" style="1" customWidth="1"/>
    <col min="15868" max="15868" width="12.28515625" style="1" customWidth="1"/>
    <col min="15869" max="16115" width="9.140625" style="1"/>
    <col min="16116" max="16116" width="3.5703125" style="1" customWidth="1"/>
    <col min="16117" max="16117" width="40.85546875" style="1" customWidth="1"/>
    <col min="16118" max="16118" width="5.140625" style="1" customWidth="1"/>
    <col min="16119" max="16120" width="4.28515625" style="1" customWidth="1"/>
    <col min="16121" max="16121" width="8.5703125" style="1" customWidth="1"/>
    <col min="16122" max="16122" width="6.7109375" style="1" customWidth="1"/>
    <col min="16123" max="16123" width="11.28515625" style="1" customWidth="1"/>
    <col min="16124" max="16124" width="12.28515625" style="1" customWidth="1"/>
    <col min="16125" max="16384" width="9.140625" style="1"/>
  </cols>
  <sheetData>
    <row r="1" spans="1:9" ht="36" customHeight="1">
      <c r="B1" s="67" t="s">
        <v>510</v>
      </c>
      <c r="C1" s="67"/>
      <c r="D1" s="67"/>
      <c r="E1" s="67"/>
      <c r="F1" s="67"/>
      <c r="G1" s="67"/>
      <c r="H1" s="67"/>
      <c r="I1" s="67"/>
    </row>
    <row r="3" spans="1:9" ht="50.25" customHeight="1">
      <c r="A3" s="62" t="s">
        <v>377</v>
      </c>
      <c r="B3" s="62"/>
      <c r="C3" s="62"/>
      <c r="D3" s="62"/>
      <c r="E3" s="62"/>
      <c r="F3" s="62"/>
      <c r="G3" s="62"/>
      <c r="H3" s="62"/>
      <c r="I3" s="62"/>
    </row>
    <row r="4" spans="1:9" s="7" customFormat="1">
      <c r="A4" s="5"/>
      <c r="B4" s="5"/>
      <c r="C4" s="5"/>
      <c r="D4" s="5"/>
      <c r="E4" s="6"/>
      <c r="F4" s="63" t="s">
        <v>257</v>
      </c>
      <c r="G4" s="63"/>
      <c r="H4" s="63"/>
      <c r="I4" s="63"/>
    </row>
    <row r="5" spans="1:9" ht="45" customHeight="1">
      <c r="A5" s="8" t="s">
        <v>0</v>
      </c>
      <c r="B5" s="8" t="s">
        <v>1</v>
      </c>
      <c r="C5" s="9" t="s">
        <v>2</v>
      </c>
      <c r="D5" s="9" t="s">
        <v>87</v>
      </c>
      <c r="E5" s="9" t="s">
        <v>86</v>
      </c>
      <c r="F5" s="9" t="s">
        <v>85</v>
      </c>
      <c r="G5" s="8" t="s">
        <v>505</v>
      </c>
      <c r="H5" s="8" t="s">
        <v>506</v>
      </c>
      <c r="I5" s="8" t="s">
        <v>507</v>
      </c>
    </row>
    <row r="6" spans="1:9">
      <c r="A6" s="12">
        <v>1</v>
      </c>
      <c r="B6" s="12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4">
        <v>7</v>
      </c>
      <c r="H6" s="14">
        <v>7</v>
      </c>
      <c r="I6" s="14">
        <v>8</v>
      </c>
    </row>
    <row r="7" spans="1:9">
      <c r="A7" s="8">
        <v>1</v>
      </c>
      <c r="B7" s="15" t="s">
        <v>7</v>
      </c>
      <c r="C7" s="9" t="s">
        <v>8</v>
      </c>
      <c r="D7" s="9"/>
      <c r="E7" s="9"/>
      <c r="F7" s="9"/>
      <c r="G7" s="16">
        <f>G8+G14+G31+G56+G60+G84+G90</f>
        <v>102384.70000000001</v>
      </c>
      <c r="H7" s="17">
        <f>H8+H14+H31+H60+H84+H90+H56</f>
        <v>75466.60000000002</v>
      </c>
      <c r="I7" s="17">
        <f>H7/G7*100</f>
        <v>73.708864703417603</v>
      </c>
    </row>
    <row r="8" spans="1:9" ht="21">
      <c r="A8" s="8" t="s">
        <v>9</v>
      </c>
      <c r="B8" s="18" t="s">
        <v>10</v>
      </c>
      <c r="C8" s="19" t="s">
        <v>8</v>
      </c>
      <c r="D8" s="19" t="s">
        <v>11</v>
      </c>
      <c r="E8" s="19"/>
      <c r="F8" s="19"/>
      <c r="G8" s="20">
        <f t="shared" ref="G8:G9" si="0">G9</f>
        <v>3707.3</v>
      </c>
      <c r="H8" s="20">
        <f t="shared" ref="H8:H9" si="1">H9</f>
        <v>3622.3</v>
      </c>
      <c r="I8" s="17">
        <f t="shared" ref="I8:I71" si="2">H8/G8*100</f>
        <v>97.707226283278942</v>
      </c>
    </row>
    <row r="9" spans="1:9">
      <c r="A9" s="12"/>
      <c r="B9" s="21" t="s">
        <v>162</v>
      </c>
      <c r="C9" s="22" t="s">
        <v>8</v>
      </c>
      <c r="D9" s="22" t="s">
        <v>11</v>
      </c>
      <c r="E9" s="22" t="s">
        <v>152</v>
      </c>
      <c r="F9" s="22"/>
      <c r="G9" s="11">
        <f t="shared" si="0"/>
        <v>3707.3</v>
      </c>
      <c r="H9" s="11">
        <f t="shared" si="1"/>
        <v>3622.3</v>
      </c>
      <c r="I9" s="56">
        <f t="shared" si="2"/>
        <v>97.707226283278942</v>
      </c>
    </row>
    <row r="10" spans="1:9">
      <c r="A10" s="12"/>
      <c r="B10" s="21" t="s">
        <v>12</v>
      </c>
      <c r="C10" s="22" t="s">
        <v>8</v>
      </c>
      <c r="D10" s="22" t="s">
        <v>11</v>
      </c>
      <c r="E10" s="22" t="s">
        <v>88</v>
      </c>
      <c r="F10" s="22"/>
      <c r="G10" s="11">
        <f>SUM(G11:G13)</f>
        <v>3707.3</v>
      </c>
      <c r="H10" s="11">
        <f t="shared" ref="H10" si="3">SUM(H11:H13)</f>
        <v>3622.3</v>
      </c>
      <c r="I10" s="56">
        <f t="shared" si="2"/>
        <v>97.707226283278942</v>
      </c>
    </row>
    <row r="11" spans="1:9">
      <c r="A11" s="12"/>
      <c r="B11" s="21" t="s">
        <v>89</v>
      </c>
      <c r="C11" s="22" t="s">
        <v>8</v>
      </c>
      <c r="D11" s="22" t="s">
        <v>11</v>
      </c>
      <c r="E11" s="22" t="s">
        <v>88</v>
      </c>
      <c r="F11" s="22" t="s">
        <v>13</v>
      </c>
      <c r="G11" s="23">
        <v>2677.7</v>
      </c>
      <c r="H11" s="23">
        <v>2677.7</v>
      </c>
      <c r="I11" s="56">
        <f t="shared" si="2"/>
        <v>100</v>
      </c>
    </row>
    <row r="12" spans="1:9" ht="22.5">
      <c r="A12" s="12"/>
      <c r="B12" s="24" t="s">
        <v>14</v>
      </c>
      <c r="C12" s="22" t="s">
        <v>8</v>
      </c>
      <c r="D12" s="22" t="s">
        <v>11</v>
      </c>
      <c r="E12" s="22" t="s">
        <v>88</v>
      </c>
      <c r="F12" s="22" t="s">
        <v>20</v>
      </c>
      <c r="G12" s="23">
        <v>178.3</v>
      </c>
      <c r="H12" s="23">
        <v>176.4</v>
      </c>
      <c r="I12" s="56">
        <f t="shared" si="2"/>
        <v>98.934380257992146</v>
      </c>
    </row>
    <row r="13" spans="1:9" ht="33.75">
      <c r="A13" s="12"/>
      <c r="B13" s="21" t="s">
        <v>90</v>
      </c>
      <c r="C13" s="22" t="s">
        <v>8</v>
      </c>
      <c r="D13" s="22" t="s">
        <v>11</v>
      </c>
      <c r="E13" s="22" t="s">
        <v>88</v>
      </c>
      <c r="F13" s="22" t="s">
        <v>91</v>
      </c>
      <c r="G13" s="23">
        <v>851.30000000000007</v>
      </c>
      <c r="H13" s="23">
        <v>768.2</v>
      </c>
      <c r="I13" s="56">
        <f t="shared" si="2"/>
        <v>90.238458827675316</v>
      </c>
    </row>
    <row r="14" spans="1:9" ht="31.5">
      <c r="A14" s="8" t="s">
        <v>15</v>
      </c>
      <c r="B14" s="15" t="s">
        <v>16</v>
      </c>
      <c r="C14" s="25" t="s">
        <v>8</v>
      </c>
      <c r="D14" s="25" t="s">
        <v>17</v>
      </c>
      <c r="E14" s="25"/>
      <c r="F14" s="25"/>
      <c r="G14" s="17">
        <f>G15</f>
        <v>4611.4999999999991</v>
      </c>
      <c r="H14" s="17">
        <f t="shared" ref="H14" si="4">H15</f>
        <v>4607</v>
      </c>
      <c r="I14" s="17">
        <f t="shared" si="2"/>
        <v>99.902417868372567</v>
      </c>
    </row>
    <row r="15" spans="1:9">
      <c r="A15" s="12"/>
      <c r="B15" s="24" t="s">
        <v>162</v>
      </c>
      <c r="C15" s="26" t="s">
        <v>8</v>
      </c>
      <c r="D15" s="26" t="s">
        <v>17</v>
      </c>
      <c r="E15" s="26" t="s">
        <v>152</v>
      </c>
      <c r="F15" s="27"/>
      <c r="G15" s="11">
        <f>G16+G25+G29</f>
        <v>4611.4999999999991</v>
      </c>
      <c r="H15" s="11">
        <f>H16+H25+H29</f>
        <v>4607</v>
      </c>
      <c r="I15" s="56">
        <f t="shared" si="2"/>
        <v>99.902417868372567</v>
      </c>
    </row>
    <row r="16" spans="1:9" ht="22.5">
      <c r="A16" s="12"/>
      <c r="B16" s="28" t="s">
        <v>364</v>
      </c>
      <c r="C16" s="26" t="s">
        <v>8</v>
      </c>
      <c r="D16" s="26" t="s">
        <v>17</v>
      </c>
      <c r="E16" s="26" t="s">
        <v>214</v>
      </c>
      <c r="F16" s="26"/>
      <c r="G16" s="11">
        <f>G17+G20</f>
        <v>2312.7999999999997</v>
      </c>
      <c r="H16" s="11">
        <f t="shared" ref="H16" si="5">H17+H20</f>
        <v>2309.1999999999998</v>
      </c>
      <c r="I16" s="56">
        <f t="shared" si="2"/>
        <v>99.844344517468002</v>
      </c>
    </row>
    <row r="17" spans="1:9" ht="22.5">
      <c r="A17" s="12"/>
      <c r="B17" s="29" t="s">
        <v>365</v>
      </c>
      <c r="C17" s="26" t="s">
        <v>8</v>
      </c>
      <c r="D17" s="26" t="s">
        <v>17</v>
      </c>
      <c r="E17" s="26" t="s">
        <v>215</v>
      </c>
      <c r="F17" s="26"/>
      <c r="G17" s="11">
        <f>SUM(G18:G19)</f>
        <v>1942.1</v>
      </c>
      <c r="H17" s="11">
        <f t="shared" ref="H17" si="6">SUM(H18:H19)</f>
        <v>1938.5</v>
      </c>
      <c r="I17" s="56">
        <f t="shared" si="2"/>
        <v>99.814633643993616</v>
      </c>
    </row>
    <row r="18" spans="1:9">
      <c r="A18" s="12"/>
      <c r="B18" s="28" t="s">
        <v>89</v>
      </c>
      <c r="C18" s="26" t="s">
        <v>8</v>
      </c>
      <c r="D18" s="26" t="s">
        <v>17</v>
      </c>
      <c r="E18" s="26" t="s">
        <v>215</v>
      </c>
      <c r="F18" s="27" t="s">
        <v>13</v>
      </c>
      <c r="G18" s="11">
        <v>1491.6</v>
      </c>
      <c r="H18" s="11">
        <v>1491.6</v>
      </c>
      <c r="I18" s="56">
        <f t="shared" si="2"/>
        <v>100</v>
      </c>
    </row>
    <row r="19" spans="1:9" ht="33.75">
      <c r="A19" s="12"/>
      <c r="B19" s="28" t="s">
        <v>90</v>
      </c>
      <c r="C19" s="26" t="s">
        <v>8</v>
      </c>
      <c r="D19" s="26" t="s">
        <v>17</v>
      </c>
      <c r="E19" s="26" t="s">
        <v>215</v>
      </c>
      <c r="F19" s="27" t="s">
        <v>91</v>
      </c>
      <c r="G19" s="11">
        <v>450.5</v>
      </c>
      <c r="H19" s="11">
        <v>446.9</v>
      </c>
      <c r="I19" s="56">
        <f t="shared" si="2"/>
        <v>99.200887902330734</v>
      </c>
    </row>
    <row r="20" spans="1:9" ht="22.5">
      <c r="A20" s="12"/>
      <c r="B20" s="24" t="s">
        <v>366</v>
      </c>
      <c r="C20" s="26" t="s">
        <v>8</v>
      </c>
      <c r="D20" s="26" t="s">
        <v>17</v>
      </c>
      <c r="E20" s="26" t="s">
        <v>216</v>
      </c>
      <c r="F20" s="26"/>
      <c r="G20" s="11">
        <f>SUM(G21:G24)</f>
        <v>370.7</v>
      </c>
      <c r="H20" s="11">
        <f>SUM(H21:H24)</f>
        <v>370.7</v>
      </c>
      <c r="I20" s="56">
        <f t="shared" si="2"/>
        <v>100</v>
      </c>
    </row>
    <row r="21" spans="1:9" ht="22.5">
      <c r="A21" s="12"/>
      <c r="B21" s="24" t="s">
        <v>14</v>
      </c>
      <c r="C21" s="26" t="s">
        <v>8</v>
      </c>
      <c r="D21" s="26" t="s">
        <v>17</v>
      </c>
      <c r="E21" s="26" t="s">
        <v>216</v>
      </c>
      <c r="F21" s="27" t="s">
        <v>20</v>
      </c>
      <c r="G21" s="11">
        <v>40.9</v>
      </c>
      <c r="H21" s="11">
        <v>40.9</v>
      </c>
      <c r="I21" s="56">
        <f t="shared" si="2"/>
        <v>100</v>
      </c>
    </row>
    <row r="22" spans="1:9" ht="33.75">
      <c r="A22" s="12"/>
      <c r="B22" s="24" t="s">
        <v>90</v>
      </c>
      <c r="C22" s="26" t="s">
        <v>8</v>
      </c>
      <c r="D22" s="26" t="s">
        <v>17</v>
      </c>
      <c r="E22" s="26" t="s">
        <v>216</v>
      </c>
      <c r="F22" s="27" t="s">
        <v>91</v>
      </c>
      <c r="G22" s="11">
        <v>12.4</v>
      </c>
      <c r="H22" s="11">
        <v>12.4</v>
      </c>
      <c r="I22" s="56">
        <f t="shared" si="2"/>
        <v>100</v>
      </c>
    </row>
    <row r="23" spans="1:9" ht="22.5">
      <c r="A23" s="12"/>
      <c r="B23" s="24" t="s">
        <v>93</v>
      </c>
      <c r="C23" s="26" t="s">
        <v>8</v>
      </c>
      <c r="D23" s="26" t="s">
        <v>17</v>
      </c>
      <c r="E23" s="26" t="s">
        <v>216</v>
      </c>
      <c r="F23" s="27">
        <v>244</v>
      </c>
      <c r="G23" s="11">
        <v>315.39999999999998</v>
      </c>
      <c r="H23" s="11">
        <v>315.39999999999998</v>
      </c>
      <c r="I23" s="56">
        <f t="shared" si="2"/>
        <v>100</v>
      </c>
    </row>
    <row r="24" spans="1:9">
      <c r="A24" s="12"/>
      <c r="B24" s="28" t="s">
        <v>102</v>
      </c>
      <c r="C24" s="26" t="s">
        <v>8</v>
      </c>
      <c r="D24" s="26" t="s">
        <v>17</v>
      </c>
      <c r="E24" s="26" t="s">
        <v>216</v>
      </c>
      <c r="F24" s="27" t="s">
        <v>36</v>
      </c>
      <c r="G24" s="11">
        <v>2.0000000000000004</v>
      </c>
      <c r="H24" s="11">
        <v>2</v>
      </c>
      <c r="I24" s="56">
        <f t="shared" si="2"/>
        <v>99.999999999999972</v>
      </c>
    </row>
    <row r="25" spans="1:9">
      <c r="A25" s="12"/>
      <c r="B25" s="28" t="s">
        <v>200</v>
      </c>
      <c r="C25" s="26" t="s">
        <v>8</v>
      </c>
      <c r="D25" s="26" t="s">
        <v>17</v>
      </c>
      <c r="E25" s="26" t="s">
        <v>362</v>
      </c>
      <c r="F25" s="27"/>
      <c r="G25" s="11">
        <f>SUM(G26:G28)</f>
        <v>1836.4999999999998</v>
      </c>
      <c r="H25" s="11">
        <f t="shared" ref="H25" si="7">SUM(H26:H28)</f>
        <v>1835.6000000000001</v>
      </c>
      <c r="I25" s="56">
        <f t="shared" si="2"/>
        <v>99.950993738088783</v>
      </c>
    </row>
    <row r="26" spans="1:9">
      <c r="A26" s="12"/>
      <c r="B26" s="28" t="s">
        <v>89</v>
      </c>
      <c r="C26" s="26" t="s">
        <v>8</v>
      </c>
      <c r="D26" s="26" t="s">
        <v>17</v>
      </c>
      <c r="E26" s="26" t="s">
        <v>362</v>
      </c>
      <c r="F26" s="27" t="s">
        <v>13</v>
      </c>
      <c r="G26" s="11">
        <v>1303.9999999999998</v>
      </c>
      <c r="H26" s="11">
        <v>1304</v>
      </c>
      <c r="I26" s="56">
        <f t="shared" si="2"/>
        <v>100.00000000000003</v>
      </c>
    </row>
    <row r="27" spans="1:9" ht="22.5">
      <c r="A27" s="12"/>
      <c r="B27" s="24" t="s">
        <v>14</v>
      </c>
      <c r="C27" s="26" t="s">
        <v>8</v>
      </c>
      <c r="D27" s="26" t="s">
        <v>17</v>
      </c>
      <c r="E27" s="26" t="s">
        <v>362</v>
      </c>
      <c r="F27" s="27">
        <v>122</v>
      </c>
      <c r="G27" s="11">
        <v>105.9</v>
      </c>
      <c r="H27" s="11">
        <v>105.9</v>
      </c>
      <c r="I27" s="56">
        <f t="shared" si="2"/>
        <v>100</v>
      </c>
    </row>
    <row r="28" spans="1:9" ht="33.75">
      <c r="A28" s="12"/>
      <c r="B28" s="28" t="s">
        <v>90</v>
      </c>
      <c r="C28" s="26" t="s">
        <v>8</v>
      </c>
      <c r="D28" s="26" t="s">
        <v>17</v>
      </c>
      <c r="E28" s="26" t="s">
        <v>362</v>
      </c>
      <c r="F28" s="27" t="s">
        <v>91</v>
      </c>
      <c r="G28" s="11">
        <v>426.59999999999997</v>
      </c>
      <c r="H28" s="11">
        <v>425.7</v>
      </c>
      <c r="I28" s="56">
        <f t="shared" si="2"/>
        <v>99.789029535864984</v>
      </c>
    </row>
    <row r="29" spans="1:9">
      <c r="A29" s="12"/>
      <c r="B29" s="24" t="s">
        <v>297</v>
      </c>
      <c r="C29" s="26" t="s">
        <v>8</v>
      </c>
      <c r="D29" s="26" t="s">
        <v>17</v>
      </c>
      <c r="E29" s="26" t="s">
        <v>363</v>
      </c>
      <c r="F29" s="26"/>
      <c r="G29" s="11">
        <f>G30</f>
        <v>462.2</v>
      </c>
      <c r="H29" s="11">
        <f t="shared" ref="H29" si="8">H30</f>
        <v>462.2</v>
      </c>
      <c r="I29" s="56">
        <f t="shared" si="2"/>
        <v>100</v>
      </c>
    </row>
    <row r="30" spans="1:9" ht="33.75">
      <c r="A30" s="12"/>
      <c r="B30" s="24" t="s">
        <v>298</v>
      </c>
      <c r="C30" s="26" t="s">
        <v>8</v>
      </c>
      <c r="D30" s="26" t="s">
        <v>17</v>
      </c>
      <c r="E30" s="26" t="s">
        <v>363</v>
      </c>
      <c r="F30" s="27" t="s">
        <v>299</v>
      </c>
      <c r="G30" s="11">
        <v>462.2</v>
      </c>
      <c r="H30" s="11">
        <v>462.2</v>
      </c>
      <c r="I30" s="56">
        <f t="shared" si="2"/>
        <v>100</v>
      </c>
    </row>
    <row r="31" spans="1:9" ht="31.5">
      <c r="A31" s="8" t="s">
        <v>18</v>
      </c>
      <c r="B31" s="15" t="s">
        <v>92</v>
      </c>
      <c r="C31" s="25" t="s">
        <v>8</v>
      </c>
      <c r="D31" s="25" t="s">
        <v>19</v>
      </c>
      <c r="E31" s="25"/>
      <c r="F31" s="25"/>
      <c r="G31" s="20">
        <f>G32+G41</f>
        <v>29953.100000000002</v>
      </c>
      <c r="H31" s="20">
        <f>H32+H41</f>
        <v>29412.600000000006</v>
      </c>
      <c r="I31" s="20">
        <f t="shared" si="2"/>
        <v>98.195512317589845</v>
      </c>
    </row>
    <row r="32" spans="1:9" ht="22.5">
      <c r="A32" s="12"/>
      <c r="B32" s="30" t="s">
        <v>166</v>
      </c>
      <c r="C32" s="26" t="s">
        <v>8</v>
      </c>
      <c r="D32" s="26" t="s">
        <v>19</v>
      </c>
      <c r="E32" s="26" t="s">
        <v>165</v>
      </c>
      <c r="F32" s="26"/>
      <c r="G32" s="11">
        <f t="shared" ref="G32:H34" si="9">G33</f>
        <v>1678.9</v>
      </c>
      <c r="H32" s="11">
        <f t="shared" si="9"/>
        <v>1673.8999999999999</v>
      </c>
      <c r="I32" s="56">
        <f t="shared" si="2"/>
        <v>99.702185955089632</v>
      </c>
    </row>
    <row r="33" spans="1:9">
      <c r="A33" s="12"/>
      <c r="B33" s="30" t="s">
        <v>169</v>
      </c>
      <c r="C33" s="26" t="s">
        <v>8</v>
      </c>
      <c r="D33" s="26" t="s">
        <v>19</v>
      </c>
      <c r="E33" s="26" t="s">
        <v>170</v>
      </c>
      <c r="F33" s="26"/>
      <c r="G33" s="11">
        <f t="shared" si="9"/>
        <v>1678.9</v>
      </c>
      <c r="H33" s="11">
        <f t="shared" si="9"/>
        <v>1673.8999999999999</v>
      </c>
      <c r="I33" s="56">
        <f t="shared" si="2"/>
        <v>99.702185955089632</v>
      </c>
    </row>
    <row r="34" spans="1:9" ht="22.5">
      <c r="A34" s="12"/>
      <c r="B34" s="30" t="s">
        <v>300</v>
      </c>
      <c r="C34" s="26" t="s">
        <v>8</v>
      </c>
      <c r="D34" s="26" t="s">
        <v>19</v>
      </c>
      <c r="E34" s="26" t="s">
        <v>301</v>
      </c>
      <c r="F34" s="26"/>
      <c r="G34" s="11">
        <f>G35</f>
        <v>1678.9</v>
      </c>
      <c r="H34" s="11">
        <f t="shared" si="9"/>
        <v>1673.8999999999999</v>
      </c>
      <c r="I34" s="56">
        <f t="shared" si="2"/>
        <v>99.702185955089632</v>
      </c>
    </row>
    <row r="35" spans="1:9" ht="33.75">
      <c r="A35" s="12"/>
      <c r="B35" s="31" t="s">
        <v>95</v>
      </c>
      <c r="C35" s="26" t="s">
        <v>8</v>
      </c>
      <c r="D35" s="26" t="s">
        <v>19</v>
      </c>
      <c r="E35" s="26" t="s">
        <v>383</v>
      </c>
      <c r="F35" s="27"/>
      <c r="G35" s="11">
        <f>SUM(G36:G40)</f>
        <v>1678.9</v>
      </c>
      <c r="H35" s="11">
        <f>SUM(H36:H40)</f>
        <v>1673.8999999999999</v>
      </c>
      <c r="I35" s="56">
        <f t="shared" si="2"/>
        <v>99.702185955089632</v>
      </c>
    </row>
    <row r="36" spans="1:9">
      <c r="A36" s="12"/>
      <c r="B36" s="28" t="s">
        <v>89</v>
      </c>
      <c r="C36" s="26" t="s">
        <v>8</v>
      </c>
      <c r="D36" s="26" t="s">
        <v>19</v>
      </c>
      <c r="E36" s="26" t="s">
        <v>383</v>
      </c>
      <c r="F36" s="27" t="s">
        <v>13</v>
      </c>
      <c r="G36" s="11">
        <v>1102.5999999999999</v>
      </c>
      <c r="H36" s="11">
        <v>1102.5999999999999</v>
      </c>
      <c r="I36" s="56">
        <f t="shared" si="2"/>
        <v>100</v>
      </c>
    </row>
    <row r="37" spans="1:9" ht="33.75">
      <c r="A37" s="12"/>
      <c r="B37" s="28" t="s">
        <v>90</v>
      </c>
      <c r="C37" s="26" t="s">
        <v>8</v>
      </c>
      <c r="D37" s="26" t="s">
        <v>19</v>
      </c>
      <c r="E37" s="26" t="s">
        <v>383</v>
      </c>
      <c r="F37" s="27" t="s">
        <v>91</v>
      </c>
      <c r="G37" s="11">
        <v>332.9</v>
      </c>
      <c r="H37" s="11">
        <v>328.1</v>
      </c>
      <c r="I37" s="56">
        <f t="shared" si="2"/>
        <v>98.55812556323221</v>
      </c>
    </row>
    <row r="38" spans="1:9" ht="22.5">
      <c r="A38" s="12"/>
      <c r="B38" s="24" t="s">
        <v>21</v>
      </c>
      <c r="C38" s="26" t="s">
        <v>8</v>
      </c>
      <c r="D38" s="26" t="s">
        <v>19</v>
      </c>
      <c r="E38" s="26" t="s">
        <v>383</v>
      </c>
      <c r="F38" s="27" t="s">
        <v>27</v>
      </c>
      <c r="G38" s="11">
        <v>6</v>
      </c>
      <c r="H38" s="11">
        <v>6</v>
      </c>
      <c r="I38" s="56">
        <f t="shared" si="2"/>
        <v>100</v>
      </c>
    </row>
    <row r="39" spans="1:9" ht="22.5">
      <c r="A39" s="12"/>
      <c r="B39" s="24" t="s">
        <v>93</v>
      </c>
      <c r="C39" s="26" t="s">
        <v>8</v>
      </c>
      <c r="D39" s="26" t="s">
        <v>19</v>
      </c>
      <c r="E39" s="26" t="s">
        <v>383</v>
      </c>
      <c r="F39" s="27" t="s">
        <v>22</v>
      </c>
      <c r="G39" s="11">
        <v>235.4</v>
      </c>
      <c r="H39" s="11">
        <v>235.2</v>
      </c>
      <c r="I39" s="56">
        <f t="shared" si="2"/>
        <v>99.91503823279524</v>
      </c>
    </row>
    <row r="40" spans="1:9">
      <c r="A40" s="12"/>
      <c r="B40" s="28" t="s">
        <v>102</v>
      </c>
      <c r="C40" s="26" t="s">
        <v>8</v>
      </c>
      <c r="D40" s="26" t="s">
        <v>19</v>
      </c>
      <c r="E40" s="26" t="s">
        <v>383</v>
      </c>
      <c r="F40" s="27" t="s">
        <v>36</v>
      </c>
      <c r="G40" s="11">
        <v>2</v>
      </c>
      <c r="H40" s="11">
        <v>2</v>
      </c>
      <c r="I40" s="56">
        <f t="shared" si="2"/>
        <v>100</v>
      </c>
    </row>
    <row r="41" spans="1:9">
      <c r="A41" s="12"/>
      <c r="B41" s="24" t="s">
        <v>162</v>
      </c>
      <c r="C41" s="26" t="s">
        <v>8</v>
      </c>
      <c r="D41" s="26" t="s">
        <v>19</v>
      </c>
      <c r="E41" s="26" t="s">
        <v>152</v>
      </c>
      <c r="F41" s="27"/>
      <c r="G41" s="11">
        <f>G42+G44+G47</f>
        <v>28274.2</v>
      </c>
      <c r="H41" s="11">
        <f t="shared" ref="H41" si="10">H42+H44+H47</f>
        <v>27738.700000000004</v>
      </c>
      <c r="I41" s="56">
        <f t="shared" si="2"/>
        <v>98.106047209116454</v>
      </c>
    </row>
    <row r="42" spans="1:9" ht="45">
      <c r="A42" s="12"/>
      <c r="B42" s="31" t="s">
        <v>213</v>
      </c>
      <c r="C42" s="26" t="s">
        <v>8</v>
      </c>
      <c r="D42" s="26" t="s">
        <v>19</v>
      </c>
      <c r="E42" s="26" t="s">
        <v>384</v>
      </c>
      <c r="F42" s="27"/>
      <c r="G42" s="11">
        <f>G43</f>
        <v>0.1</v>
      </c>
      <c r="H42" s="11">
        <f>H43</f>
        <v>0.1</v>
      </c>
      <c r="I42" s="56">
        <f t="shared" si="2"/>
        <v>100</v>
      </c>
    </row>
    <row r="43" spans="1:9" ht="22.5">
      <c r="A43" s="12"/>
      <c r="B43" s="28" t="s">
        <v>93</v>
      </c>
      <c r="C43" s="26" t="s">
        <v>8</v>
      </c>
      <c r="D43" s="26" t="s">
        <v>19</v>
      </c>
      <c r="E43" s="26" t="s">
        <v>384</v>
      </c>
      <c r="F43" s="27" t="s">
        <v>22</v>
      </c>
      <c r="G43" s="11">
        <v>0.1</v>
      </c>
      <c r="H43" s="11">
        <v>0.1</v>
      </c>
      <c r="I43" s="56">
        <f t="shared" si="2"/>
        <v>100</v>
      </c>
    </row>
    <row r="44" spans="1:9" ht="56.25">
      <c r="A44" s="12"/>
      <c r="B44" s="31" t="s">
        <v>201</v>
      </c>
      <c r="C44" s="26" t="s">
        <v>8</v>
      </c>
      <c r="D44" s="26" t="s">
        <v>19</v>
      </c>
      <c r="E44" s="26" t="s">
        <v>385</v>
      </c>
      <c r="F44" s="26"/>
      <c r="G44" s="11">
        <f>G45+G46</f>
        <v>119.1</v>
      </c>
      <c r="H44" s="11">
        <f>H45+H46</f>
        <v>119.1</v>
      </c>
      <c r="I44" s="56">
        <f t="shared" si="2"/>
        <v>100</v>
      </c>
    </row>
    <row r="45" spans="1:9">
      <c r="A45" s="12"/>
      <c r="B45" s="28" t="s">
        <v>89</v>
      </c>
      <c r="C45" s="26" t="s">
        <v>8</v>
      </c>
      <c r="D45" s="26" t="s">
        <v>19</v>
      </c>
      <c r="E45" s="26" t="s">
        <v>385</v>
      </c>
      <c r="F45" s="26" t="s">
        <v>13</v>
      </c>
      <c r="G45" s="11">
        <v>91.5</v>
      </c>
      <c r="H45" s="11">
        <v>91.5</v>
      </c>
      <c r="I45" s="56">
        <f t="shared" si="2"/>
        <v>100</v>
      </c>
    </row>
    <row r="46" spans="1:9" ht="33.75">
      <c r="A46" s="12"/>
      <c r="B46" s="28" t="s">
        <v>138</v>
      </c>
      <c r="C46" s="26" t="s">
        <v>8</v>
      </c>
      <c r="D46" s="26" t="s">
        <v>19</v>
      </c>
      <c r="E46" s="26" t="s">
        <v>385</v>
      </c>
      <c r="F46" s="26" t="s">
        <v>91</v>
      </c>
      <c r="G46" s="11">
        <v>27.6</v>
      </c>
      <c r="H46" s="11">
        <v>27.6</v>
      </c>
      <c r="I46" s="56">
        <f t="shared" si="2"/>
        <v>100</v>
      </c>
    </row>
    <row r="47" spans="1:9" ht="22.5">
      <c r="A47" s="12"/>
      <c r="B47" s="28" t="s">
        <v>364</v>
      </c>
      <c r="C47" s="26" t="s">
        <v>8</v>
      </c>
      <c r="D47" s="26" t="s">
        <v>19</v>
      </c>
      <c r="E47" s="26" t="s">
        <v>214</v>
      </c>
      <c r="F47" s="26"/>
      <c r="G47" s="11">
        <f>G48+G51</f>
        <v>28155</v>
      </c>
      <c r="H47" s="11">
        <f>H48+H51</f>
        <v>27619.500000000004</v>
      </c>
      <c r="I47" s="56">
        <f t="shared" si="2"/>
        <v>98.098028769312748</v>
      </c>
    </row>
    <row r="48" spans="1:9" ht="22.5">
      <c r="A48" s="12"/>
      <c r="B48" s="29" t="s">
        <v>365</v>
      </c>
      <c r="C48" s="26" t="s">
        <v>8</v>
      </c>
      <c r="D48" s="26" t="s">
        <v>19</v>
      </c>
      <c r="E48" s="26" t="s">
        <v>215</v>
      </c>
      <c r="F48" s="26"/>
      <c r="G48" s="11">
        <f>G49+G50</f>
        <v>25151.9</v>
      </c>
      <c r="H48" s="11">
        <f>H49+H50</f>
        <v>25054.300000000003</v>
      </c>
      <c r="I48" s="56">
        <f t="shared" si="2"/>
        <v>99.611957744742952</v>
      </c>
    </row>
    <row r="49" spans="1:9">
      <c r="A49" s="12"/>
      <c r="B49" s="30" t="s">
        <v>89</v>
      </c>
      <c r="C49" s="26" t="s">
        <v>8</v>
      </c>
      <c r="D49" s="26" t="s">
        <v>19</v>
      </c>
      <c r="E49" s="26" t="s">
        <v>215</v>
      </c>
      <c r="F49" s="27" t="s">
        <v>13</v>
      </c>
      <c r="G49" s="11">
        <v>19317.900000000001</v>
      </c>
      <c r="H49" s="11">
        <v>19317.900000000001</v>
      </c>
      <c r="I49" s="56">
        <f t="shared" si="2"/>
        <v>100</v>
      </c>
    </row>
    <row r="50" spans="1:9" ht="33.75">
      <c r="A50" s="12"/>
      <c r="B50" s="30" t="s">
        <v>90</v>
      </c>
      <c r="C50" s="26" t="s">
        <v>8</v>
      </c>
      <c r="D50" s="26" t="s">
        <v>19</v>
      </c>
      <c r="E50" s="26" t="s">
        <v>215</v>
      </c>
      <c r="F50" s="27" t="s">
        <v>91</v>
      </c>
      <c r="G50" s="11">
        <v>5834</v>
      </c>
      <c r="H50" s="11">
        <v>5736.4</v>
      </c>
      <c r="I50" s="56">
        <f t="shared" si="2"/>
        <v>98.327048337332869</v>
      </c>
    </row>
    <row r="51" spans="1:9" ht="22.5">
      <c r="A51" s="12"/>
      <c r="B51" s="24" t="s">
        <v>366</v>
      </c>
      <c r="C51" s="26" t="s">
        <v>8</v>
      </c>
      <c r="D51" s="26" t="s">
        <v>19</v>
      </c>
      <c r="E51" s="26" t="s">
        <v>216</v>
      </c>
      <c r="F51" s="26"/>
      <c r="G51" s="11">
        <f>SUM(G52:G55)</f>
        <v>3003.1</v>
      </c>
      <c r="H51" s="11">
        <f>SUM(H52:H55)</f>
        <v>2565.1999999999998</v>
      </c>
      <c r="I51" s="56">
        <f t="shared" si="2"/>
        <v>85.418400985648162</v>
      </c>
    </row>
    <row r="52" spans="1:9" ht="22.5">
      <c r="A52" s="12"/>
      <c r="B52" s="24" t="s">
        <v>14</v>
      </c>
      <c r="C52" s="26" t="s">
        <v>8</v>
      </c>
      <c r="D52" s="26" t="s">
        <v>19</v>
      </c>
      <c r="E52" s="26" t="s">
        <v>216</v>
      </c>
      <c r="F52" s="26" t="s">
        <v>20</v>
      </c>
      <c r="G52" s="11">
        <v>1661.8</v>
      </c>
      <c r="H52" s="11">
        <v>1323.2</v>
      </c>
      <c r="I52" s="56">
        <f t="shared" si="2"/>
        <v>79.624503550367081</v>
      </c>
    </row>
    <row r="53" spans="1:9" ht="33.75">
      <c r="A53" s="12"/>
      <c r="B53" s="28" t="s">
        <v>90</v>
      </c>
      <c r="C53" s="26" t="s">
        <v>8</v>
      </c>
      <c r="D53" s="26" t="s">
        <v>19</v>
      </c>
      <c r="E53" s="26" t="s">
        <v>216</v>
      </c>
      <c r="F53" s="26" t="s">
        <v>91</v>
      </c>
      <c r="G53" s="11">
        <v>374.20000000000005</v>
      </c>
      <c r="H53" s="11">
        <v>294.39999999999998</v>
      </c>
      <c r="I53" s="56">
        <f t="shared" si="2"/>
        <v>78.674505611972194</v>
      </c>
    </row>
    <row r="54" spans="1:9" ht="22.5">
      <c r="A54" s="12"/>
      <c r="B54" s="28" t="s">
        <v>93</v>
      </c>
      <c r="C54" s="26" t="s">
        <v>8</v>
      </c>
      <c r="D54" s="26" t="s">
        <v>19</v>
      </c>
      <c r="E54" s="26" t="s">
        <v>216</v>
      </c>
      <c r="F54" s="26" t="s">
        <v>22</v>
      </c>
      <c r="G54" s="11">
        <v>960.2</v>
      </c>
      <c r="H54" s="11">
        <v>941.4</v>
      </c>
      <c r="I54" s="56">
        <f t="shared" si="2"/>
        <v>98.042074567798366</v>
      </c>
    </row>
    <row r="55" spans="1:9">
      <c r="A55" s="12"/>
      <c r="B55" s="30" t="s">
        <v>23</v>
      </c>
      <c r="C55" s="26" t="s">
        <v>8</v>
      </c>
      <c r="D55" s="26" t="s">
        <v>19</v>
      </c>
      <c r="E55" s="26" t="s">
        <v>216</v>
      </c>
      <c r="F55" s="27">
        <v>851</v>
      </c>
      <c r="G55" s="11">
        <v>6.9</v>
      </c>
      <c r="H55" s="11">
        <v>6.2</v>
      </c>
      <c r="I55" s="56">
        <f t="shared" si="2"/>
        <v>89.85507246376811</v>
      </c>
    </row>
    <row r="56" spans="1:9">
      <c r="A56" s="8" t="s">
        <v>24</v>
      </c>
      <c r="B56" s="15" t="s">
        <v>156</v>
      </c>
      <c r="C56" s="9" t="s">
        <v>8</v>
      </c>
      <c r="D56" s="9" t="s">
        <v>47</v>
      </c>
      <c r="E56" s="9"/>
      <c r="F56" s="9"/>
      <c r="G56" s="17">
        <f t="shared" ref="G56:H57" si="11">G57</f>
        <v>4.8</v>
      </c>
      <c r="H56" s="17">
        <f t="shared" si="11"/>
        <v>4.8</v>
      </c>
      <c r="I56" s="17">
        <f t="shared" si="2"/>
        <v>100</v>
      </c>
    </row>
    <row r="57" spans="1:9">
      <c r="A57" s="12"/>
      <c r="B57" s="24" t="s">
        <v>162</v>
      </c>
      <c r="C57" s="26" t="s">
        <v>8</v>
      </c>
      <c r="D57" s="26" t="s">
        <v>47</v>
      </c>
      <c r="E57" s="26" t="s">
        <v>152</v>
      </c>
      <c r="F57" s="13"/>
      <c r="G57" s="11">
        <f>G58</f>
        <v>4.8</v>
      </c>
      <c r="H57" s="11">
        <f t="shared" si="11"/>
        <v>4.8</v>
      </c>
      <c r="I57" s="56">
        <f t="shared" si="2"/>
        <v>100</v>
      </c>
    </row>
    <row r="58" spans="1:9" ht="33.75">
      <c r="A58" s="12"/>
      <c r="B58" s="28" t="s">
        <v>157</v>
      </c>
      <c r="C58" s="26" t="s">
        <v>8</v>
      </c>
      <c r="D58" s="26" t="s">
        <v>47</v>
      </c>
      <c r="E58" s="26" t="s">
        <v>386</v>
      </c>
      <c r="F58" s="26"/>
      <c r="G58" s="11">
        <f>G59</f>
        <v>4.8</v>
      </c>
      <c r="H58" s="11">
        <f t="shared" ref="H58" si="12">H59</f>
        <v>4.8</v>
      </c>
      <c r="I58" s="56">
        <f t="shared" si="2"/>
        <v>100</v>
      </c>
    </row>
    <row r="59" spans="1:9" ht="22.5">
      <c r="A59" s="12"/>
      <c r="B59" s="28" t="s">
        <v>93</v>
      </c>
      <c r="C59" s="26" t="s">
        <v>8</v>
      </c>
      <c r="D59" s="26" t="s">
        <v>47</v>
      </c>
      <c r="E59" s="26" t="s">
        <v>386</v>
      </c>
      <c r="F59" s="27" t="s">
        <v>22</v>
      </c>
      <c r="G59" s="11">
        <v>4.8</v>
      </c>
      <c r="H59" s="11">
        <v>4.8</v>
      </c>
      <c r="I59" s="56">
        <f t="shared" si="2"/>
        <v>100</v>
      </c>
    </row>
    <row r="60" spans="1:9" ht="31.5">
      <c r="A60" s="8" t="s">
        <v>28</v>
      </c>
      <c r="B60" s="15" t="s">
        <v>25</v>
      </c>
      <c r="C60" s="9" t="s">
        <v>8</v>
      </c>
      <c r="D60" s="9" t="s">
        <v>26</v>
      </c>
      <c r="E60" s="9"/>
      <c r="F60" s="9"/>
      <c r="G60" s="17">
        <f>G61+G74</f>
        <v>12548.6</v>
      </c>
      <c r="H60" s="17">
        <f t="shared" ref="H60" si="13">H61+H74</f>
        <v>12473</v>
      </c>
      <c r="I60" s="17">
        <f t="shared" si="2"/>
        <v>99.3975423553225</v>
      </c>
    </row>
    <row r="61" spans="1:9" ht="22.5">
      <c r="A61" s="12"/>
      <c r="B61" s="30" t="s">
        <v>163</v>
      </c>
      <c r="C61" s="26" t="s">
        <v>8</v>
      </c>
      <c r="D61" s="26" t="s">
        <v>26</v>
      </c>
      <c r="E61" s="26" t="s">
        <v>164</v>
      </c>
      <c r="F61" s="27"/>
      <c r="G61" s="11">
        <f t="shared" ref="G61:H61" si="14">G62</f>
        <v>9442.1</v>
      </c>
      <c r="H61" s="11">
        <f t="shared" si="14"/>
        <v>9376.2000000000007</v>
      </c>
      <c r="I61" s="56">
        <f t="shared" si="2"/>
        <v>99.302062041283193</v>
      </c>
    </row>
    <row r="62" spans="1:9" ht="22.5">
      <c r="A62" s="12"/>
      <c r="B62" s="30" t="s">
        <v>96</v>
      </c>
      <c r="C62" s="26" t="s">
        <v>8</v>
      </c>
      <c r="D62" s="26" t="s">
        <v>26</v>
      </c>
      <c r="E62" s="26" t="s">
        <v>97</v>
      </c>
      <c r="F62" s="27"/>
      <c r="G62" s="11">
        <f>G63+G72</f>
        <v>9442.1</v>
      </c>
      <c r="H62" s="11">
        <f>H63+H72</f>
        <v>9376.2000000000007</v>
      </c>
      <c r="I62" s="56">
        <f t="shared" si="2"/>
        <v>99.302062041283193</v>
      </c>
    </row>
    <row r="63" spans="1:9" ht="22.5">
      <c r="A63" s="12"/>
      <c r="B63" s="30" t="s">
        <v>98</v>
      </c>
      <c r="C63" s="26" t="s">
        <v>8</v>
      </c>
      <c r="D63" s="26" t="s">
        <v>26</v>
      </c>
      <c r="E63" s="26" t="s">
        <v>217</v>
      </c>
      <c r="F63" s="27"/>
      <c r="G63" s="11">
        <f>G64+G67</f>
        <v>9441.5</v>
      </c>
      <c r="H63" s="11">
        <f>H64+H67</f>
        <v>9375.6</v>
      </c>
      <c r="I63" s="56">
        <f t="shared" si="2"/>
        <v>99.302017687867391</v>
      </c>
    </row>
    <row r="64" spans="1:9" ht="22.5">
      <c r="A64" s="12"/>
      <c r="B64" s="30" t="s">
        <v>99</v>
      </c>
      <c r="C64" s="26" t="s">
        <v>8</v>
      </c>
      <c r="D64" s="26" t="s">
        <v>26</v>
      </c>
      <c r="E64" s="26" t="s">
        <v>218</v>
      </c>
      <c r="F64" s="27"/>
      <c r="G64" s="11">
        <f>G65+G66</f>
        <v>8567.2000000000007</v>
      </c>
      <c r="H64" s="11">
        <f>H65+H66</f>
        <v>8535.6</v>
      </c>
      <c r="I64" s="56">
        <f t="shared" si="2"/>
        <v>99.631151368008204</v>
      </c>
    </row>
    <row r="65" spans="1:9">
      <c r="A65" s="12"/>
      <c r="B65" s="30" t="s">
        <v>89</v>
      </c>
      <c r="C65" s="26" t="s">
        <v>8</v>
      </c>
      <c r="D65" s="26" t="s">
        <v>26</v>
      </c>
      <c r="E65" s="26" t="s">
        <v>218</v>
      </c>
      <c r="F65" s="27" t="s">
        <v>13</v>
      </c>
      <c r="G65" s="11">
        <v>6580</v>
      </c>
      <c r="H65" s="11">
        <v>6579.5</v>
      </c>
      <c r="I65" s="56">
        <f t="shared" si="2"/>
        <v>99.992401215805472</v>
      </c>
    </row>
    <row r="66" spans="1:9" ht="33.75">
      <c r="A66" s="12"/>
      <c r="B66" s="30" t="s">
        <v>90</v>
      </c>
      <c r="C66" s="26" t="s">
        <v>8</v>
      </c>
      <c r="D66" s="26" t="s">
        <v>26</v>
      </c>
      <c r="E66" s="26" t="s">
        <v>218</v>
      </c>
      <c r="F66" s="27" t="s">
        <v>91</v>
      </c>
      <c r="G66" s="11">
        <v>1987.2</v>
      </c>
      <c r="H66" s="11">
        <v>1956.1</v>
      </c>
      <c r="I66" s="56">
        <f t="shared" si="2"/>
        <v>98.434983896940409</v>
      </c>
    </row>
    <row r="67" spans="1:9" ht="22.5">
      <c r="A67" s="12"/>
      <c r="B67" s="30" t="s">
        <v>100</v>
      </c>
      <c r="C67" s="26" t="s">
        <v>8</v>
      </c>
      <c r="D67" s="26" t="s">
        <v>26</v>
      </c>
      <c r="E67" s="26" t="s">
        <v>219</v>
      </c>
      <c r="F67" s="27"/>
      <c r="G67" s="11">
        <f>SUM(G68:G71)</f>
        <v>874.30000000000007</v>
      </c>
      <c r="H67" s="11">
        <f>SUM(H68:H71)</f>
        <v>840</v>
      </c>
      <c r="I67" s="56">
        <f t="shared" si="2"/>
        <v>96.076861489191344</v>
      </c>
    </row>
    <row r="68" spans="1:9" ht="22.5">
      <c r="A68" s="12"/>
      <c r="B68" s="30" t="s">
        <v>14</v>
      </c>
      <c r="C68" s="26" t="s">
        <v>8</v>
      </c>
      <c r="D68" s="26" t="s">
        <v>26</v>
      </c>
      <c r="E68" s="26" t="s">
        <v>219</v>
      </c>
      <c r="F68" s="27" t="s">
        <v>20</v>
      </c>
      <c r="G68" s="11">
        <v>437.1</v>
      </c>
      <c r="H68" s="11">
        <v>437.1</v>
      </c>
      <c r="I68" s="56">
        <f t="shared" si="2"/>
        <v>100</v>
      </c>
    </row>
    <row r="69" spans="1:9" ht="33.75">
      <c r="A69" s="12"/>
      <c r="B69" s="30" t="s">
        <v>90</v>
      </c>
      <c r="C69" s="26" t="s">
        <v>8</v>
      </c>
      <c r="D69" s="26" t="s">
        <v>26</v>
      </c>
      <c r="E69" s="26" t="s">
        <v>219</v>
      </c>
      <c r="F69" s="27" t="s">
        <v>91</v>
      </c>
      <c r="G69" s="11">
        <v>132</v>
      </c>
      <c r="H69" s="11">
        <v>132</v>
      </c>
      <c r="I69" s="56">
        <f t="shared" si="2"/>
        <v>100</v>
      </c>
    </row>
    <row r="70" spans="1:9" ht="22.5">
      <c r="A70" s="12"/>
      <c r="B70" s="24" t="s">
        <v>93</v>
      </c>
      <c r="C70" s="26" t="s">
        <v>8</v>
      </c>
      <c r="D70" s="26" t="s">
        <v>26</v>
      </c>
      <c r="E70" s="26" t="s">
        <v>219</v>
      </c>
      <c r="F70" s="27">
        <v>244</v>
      </c>
      <c r="G70" s="11">
        <v>305</v>
      </c>
      <c r="H70" s="11">
        <v>270.7</v>
      </c>
      <c r="I70" s="56">
        <f t="shared" si="2"/>
        <v>88.754098360655732</v>
      </c>
    </row>
    <row r="71" spans="1:9">
      <c r="A71" s="12"/>
      <c r="B71" s="30" t="s">
        <v>102</v>
      </c>
      <c r="C71" s="26" t="s">
        <v>8</v>
      </c>
      <c r="D71" s="26" t="s">
        <v>26</v>
      </c>
      <c r="E71" s="26" t="s">
        <v>219</v>
      </c>
      <c r="F71" s="27">
        <v>852</v>
      </c>
      <c r="G71" s="11">
        <v>0.19999999999999996</v>
      </c>
      <c r="H71" s="11">
        <v>0.2</v>
      </c>
      <c r="I71" s="56">
        <f t="shared" si="2"/>
        <v>100.00000000000003</v>
      </c>
    </row>
    <row r="72" spans="1:9" ht="56.25">
      <c r="A72" s="12"/>
      <c r="B72" s="32" t="s">
        <v>387</v>
      </c>
      <c r="C72" s="26" t="s">
        <v>8</v>
      </c>
      <c r="D72" s="26" t="s">
        <v>26</v>
      </c>
      <c r="E72" s="26" t="s">
        <v>388</v>
      </c>
      <c r="F72" s="27"/>
      <c r="G72" s="11">
        <f>G73</f>
        <v>0.6</v>
      </c>
      <c r="H72" s="11">
        <f>H73</f>
        <v>0.6</v>
      </c>
      <c r="I72" s="56">
        <f t="shared" ref="I72:I135" si="15">H72/G72*100</f>
        <v>100</v>
      </c>
    </row>
    <row r="73" spans="1:9" ht="22.5">
      <c r="A73" s="12"/>
      <c r="B73" s="24" t="s">
        <v>93</v>
      </c>
      <c r="C73" s="26" t="s">
        <v>8</v>
      </c>
      <c r="D73" s="26" t="s">
        <v>26</v>
      </c>
      <c r="E73" s="26" t="s">
        <v>388</v>
      </c>
      <c r="F73" s="27" t="s">
        <v>22</v>
      </c>
      <c r="G73" s="11">
        <v>0.6</v>
      </c>
      <c r="H73" s="11">
        <v>0.6</v>
      </c>
      <c r="I73" s="56">
        <f t="shared" si="15"/>
        <v>100</v>
      </c>
    </row>
    <row r="74" spans="1:9">
      <c r="A74" s="12"/>
      <c r="B74" s="24" t="s">
        <v>162</v>
      </c>
      <c r="C74" s="26" t="s">
        <v>8</v>
      </c>
      <c r="D74" s="26" t="s">
        <v>26</v>
      </c>
      <c r="E74" s="26" t="s">
        <v>152</v>
      </c>
      <c r="F74" s="26"/>
      <c r="G74" s="11">
        <f>G75</f>
        <v>3106.5</v>
      </c>
      <c r="H74" s="11">
        <f t="shared" ref="H74" si="16">H75</f>
        <v>3096.7999999999997</v>
      </c>
      <c r="I74" s="56">
        <f t="shared" si="15"/>
        <v>99.687751488813774</v>
      </c>
    </row>
    <row r="75" spans="1:9" ht="22.5">
      <c r="A75" s="12"/>
      <c r="B75" s="28" t="s">
        <v>364</v>
      </c>
      <c r="C75" s="26" t="s">
        <v>8</v>
      </c>
      <c r="D75" s="26" t="s">
        <v>26</v>
      </c>
      <c r="E75" s="26" t="s">
        <v>214</v>
      </c>
      <c r="F75" s="26"/>
      <c r="G75" s="11">
        <f>G76+G79</f>
        <v>3106.5</v>
      </c>
      <c r="H75" s="11">
        <f>H76+H79</f>
        <v>3096.7999999999997</v>
      </c>
      <c r="I75" s="56">
        <f t="shared" si="15"/>
        <v>99.687751488813774</v>
      </c>
    </row>
    <row r="76" spans="1:9" ht="22.5">
      <c r="A76" s="12"/>
      <c r="B76" s="29" t="s">
        <v>365</v>
      </c>
      <c r="C76" s="26" t="s">
        <v>8</v>
      </c>
      <c r="D76" s="26" t="s">
        <v>26</v>
      </c>
      <c r="E76" s="26" t="s">
        <v>215</v>
      </c>
      <c r="F76" s="26"/>
      <c r="G76" s="11">
        <f>SUM(G77:G78)</f>
        <v>2588.9</v>
      </c>
      <c r="H76" s="11">
        <f>SUM(H77:H78)</f>
        <v>2579.1999999999998</v>
      </c>
      <c r="I76" s="56">
        <f t="shared" si="15"/>
        <v>99.625323496465668</v>
      </c>
    </row>
    <row r="77" spans="1:9">
      <c r="A77" s="12"/>
      <c r="B77" s="28" t="s">
        <v>89</v>
      </c>
      <c r="C77" s="26" t="s">
        <v>8</v>
      </c>
      <c r="D77" s="26" t="s">
        <v>26</v>
      </c>
      <c r="E77" s="26" t="s">
        <v>215</v>
      </c>
      <c r="F77" s="27">
        <v>121</v>
      </c>
      <c r="G77" s="11">
        <v>1988.4</v>
      </c>
      <c r="H77" s="11">
        <v>1988.4</v>
      </c>
      <c r="I77" s="56">
        <f t="shared" si="15"/>
        <v>100</v>
      </c>
    </row>
    <row r="78" spans="1:9" ht="33.75">
      <c r="A78" s="12"/>
      <c r="B78" s="28" t="s">
        <v>90</v>
      </c>
      <c r="C78" s="26" t="s">
        <v>8</v>
      </c>
      <c r="D78" s="26" t="s">
        <v>26</v>
      </c>
      <c r="E78" s="26" t="s">
        <v>215</v>
      </c>
      <c r="F78" s="27" t="s">
        <v>91</v>
      </c>
      <c r="G78" s="11">
        <v>600.5</v>
      </c>
      <c r="H78" s="11">
        <v>590.79999999999995</v>
      </c>
      <c r="I78" s="56">
        <f t="shared" si="15"/>
        <v>98.384679433805161</v>
      </c>
    </row>
    <row r="79" spans="1:9" ht="22.5">
      <c r="A79" s="12"/>
      <c r="B79" s="24" t="s">
        <v>366</v>
      </c>
      <c r="C79" s="26" t="s">
        <v>8</v>
      </c>
      <c r="D79" s="26" t="s">
        <v>26</v>
      </c>
      <c r="E79" s="26" t="s">
        <v>216</v>
      </c>
      <c r="F79" s="27"/>
      <c r="G79" s="11">
        <f>SUM(G80:G83)</f>
        <v>517.6</v>
      </c>
      <c r="H79" s="11">
        <f>SUM(H80:H83)</f>
        <v>517.6</v>
      </c>
      <c r="I79" s="56">
        <f t="shared" si="15"/>
        <v>100</v>
      </c>
    </row>
    <row r="80" spans="1:9" ht="22.5">
      <c r="A80" s="12"/>
      <c r="B80" s="24" t="s">
        <v>14</v>
      </c>
      <c r="C80" s="26" t="s">
        <v>8</v>
      </c>
      <c r="D80" s="26" t="s">
        <v>26</v>
      </c>
      <c r="E80" s="26" t="s">
        <v>216</v>
      </c>
      <c r="F80" s="27" t="s">
        <v>20</v>
      </c>
      <c r="G80" s="11">
        <v>147</v>
      </c>
      <c r="H80" s="11">
        <v>147</v>
      </c>
      <c r="I80" s="56">
        <f t="shared" si="15"/>
        <v>100</v>
      </c>
    </row>
    <row r="81" spans="1:9" ht="33.75">
      <c r="A81" s="12"/>
      <c r="B81" s="24" t="s">
        <v>90</v>
      </c>
      <c r="C81" s="26" t="s">
        <v>8</v>
      </c>
      <c r="D81" s="26" t="s">
        <v>26</v>
      </c>
      <c r="E81" s="26" t="s">
        <v>216</v>
      </c>
      <c r="F81" s="27" t="s">
        <v>91</v>
      </c>
      <c r="G81" s="11">
        <v>44.4</v>
      </c>
      <c r="H81" s="11">
        <v>44.4</v>
      </c>
      <c r="I81" s="56">
        <f t="shared" si="15"/>
        <v>100</v>
      </c>
    </row>
    <row r="82" spans="1:9" ht="22.5">
      <c r="A82" s="12"/>
      <c r="B82" s="24" t="s">
        <v>93</v>
      </c>
      <c r="C82" s="26" t="s">
        <v>8</v>
      </c>
      <c r="D82" s="26" t="s">
        <v>26</v>
      </c>
      <c r="E82" s="26" t="s">
        <v>216</v>
      </c>
      <c r="F82" s="27" t="s">
        <v>22</v>
      </c>
      <c r="G82" s="11">
        <v>323.2</v>
      </c>
      <c r="H82" s="11">
        <v>323.2</v>
      </c>
      <c r="I82" s="56">
        <f t="shared" si="15"/>
        <v>100</v>
      </c>
    </row>
    <row r="83" spans="1:9" ht="22.5">
      <c r="A83" s="12"/>
      <c r="B83" s="24" t="s">
        <v>459</v>
      </c>
      <c r="C83" s="26" t="s">
        <v>8</v>
      </c>
      <c r="D83" s="26" t="s">
        <v>26</v>
      </c>
      <c r="E83" s="26" t="s">
        <v>216</v>
      </c>
      <c r="F83" s="27" t="s">
        <v>458</v>
      </c>
      <c r="G83" s="11">
        <v>3</v>
      </c>
      <c r="H83" s="11">
        <v>3</v>
      </c>
      <c r="I83" s="56">
        <f t="shared" si="15"/>
        <v>100</v>
      </c>
    </row>
    <row r="84" spans="1:9">
      <c r="A84" s="8" t="s">
        <v>32</v>
      </c>
      <c r="B84" s="15" t="s">
        <v>29</v>
      </c>
      <c r="C84" s="9" t="s">
        <v>8</v>
      </c>
      <c r="D84" s="9" t="s">
        <v>30</v>
      </c>
      <c r="E84" s="9"/>
      <c r="F84" s="33"/>
      <c r="G84" s="20">
        <f>G85</f>
        <v>25460.3</v>
      </c>
      <c r="H84" s="20">
        <f t="shared" ref="H84:H86" si="17">H85</f>
        <v>0</v>
      </c>
      <c r="I84" s="17">
        <f t="shared" si="15"/>
        <v>0</v>
      </c>
    </row>
    <row r="85" spans="1:9">
      <c r="A85" s="12"/>
      <c r="B85" s="24" t="s">
        <v>162</v>
      </c>
      <c r="C85" s="13" t="s">
        <v>8</v>
      </c>
      <c r="D85" s="13" t="s">
        <v>30</v>
      </c>
      <c r="E85" s="13" t="s">
        <v>152</v>
      </c>
      <c r="F85" s="13"/>
      <c r="G85" s="11">
        <f>G86+G88</f>
        <v>25460.3</v>
      </c>
      <c r="H85" s="11">
        <f t="shared" ref="H85" si="18">H86+H88</f>
        <v>0</v>
      </c>
      <c r="I85" s="56">
        <f t="shared" si="15"/>
        <v>0</v>
      </c>
    </row>
    <row r="86" spans="1:9" ht="33.75">
      <c r="A86" s="12"/>
      <c r="B86" s="30" t="s">
        <v>220</v>
      </c>
      <c r="C86" s="26" t="s">
        <v>8</v>
      </c>
      <c r="D86" s="26" t="s">
        <v>30</v>
      </c>
      <c r="E86" s="26" t="s">
        <v>221</v>
      </c>
      <c r="F86" s="26"/>
      <c r="G86" s="11">
        <f>G87</f>
        <v>951.8</v>
      </c>
      <c r="H86" s="11">
        <f t="shared" si="17"/>
        <v>0</v>
      </c>
      <c r="I86" s="56">
        <f t="shared" si="15"/>
        <v>0</v>
      </c>
    </row>
    <row r="87" spans="1:9">
      <c r="A87" s="12"/>
      <c r="B87" s="30" t="s">
        <v>31</v>
      </c>
      <c r="C87" s="26" t="s">
        <v>8</v>
      </c>
      <c r="D87" s="26" t="s">
        <v>30</v>
      </c>
      <c r="E87" s="26" t="s">
        <v>221</v>
      </c>
      <c r="F87" s="26">
        <v>870</v>
      </c>
      <c r="G87" s="11">
        <v>951.8</v>
      </c>
      <c r="H87" s="11"/>
      <c r="I87" s="56">
        <f t="shared" si="15"/>
        <v>0</v>
      </c>
    </row>
    <row r="88" spans="1:9">
      <c r="A88" s="12"/>
      <c r="B88" s="30" t="s">
        <v>475</v>
      </c>
      <c r="C88" s="26" t="s">
        <v>8</v>
      </c>
      <c r="D88" s="26" t="s">
        <v>30</v>
      </c>
      <c r="E88" s="26" t="s">
        <v>476</v>
      </c>
      <c r="F88" s="26"/>
      <c r="G88" s="11">
        <f>SUM(G89)</f>
        <v>24508.5</v>
      </c>
      <c r="H88" s="11">
        <f>SUM(H89)</f>
        <v>0</v>
      </c>
      <c r="I88" s="56">
        <f t="shared" si="15"/>
        <v>0</v>
      </c>
    </row>
    <row r="89" spans="1:9">
      <c r="A89" s="12"/>
      <c r="B89" s="30" t="s">
        <v>31</v>
      </c>
      <c r="C89" s="26" t="s">
        <v>8</v>
      </c>
      <c r="D89" s="26" t="s">
        <v>30</v>
      </c>
      <c r="E89" s="26" t="s">
        <v>476</v>
      </c>
      <c r="F89" s="26">
        <v>870</v>
      </c>
      <c r="G89" s="11">
        <v>24508.5</v>
      </c>
      <c r="H89" s="55"/>
      <c r="I89" s="56">
        <f t="shared" si="15"/>
        <v>0</v>
      </c>
    </row>
    <row r="90" spans="1:9">
      <c r="A90" s="8" t="s">
        <v>160</v>
      </c>
      <c r="B90" s="15" t="s">
        <v>33</v>
      </c>
      <c r="C90" s="9" t="s">
        <v>8</v>
      </c>
      <c r="D90" s="9" t="s">
        <v>34</v>
      </c>
      <c r="E90" s="9"/>
      <c r="F90" s="33"/>
      <c r="G90" s="20">
        <f>G91+G98+G122+G126</f>
        <v>26099.100000000006</v>
      </c>
      <c r="H90" s="20">
        <f>H91+H98+H122+H126</f>
        <v>25346.9</v>
      </c>
      <c r="I90" s="17">
        <f t="shared" si="15"/>
        <v>97.117908280362144</v>
      </c>
    </row>
    <row r="91" spans="1:9" ht="22.5">
      <c r="A91" s="12"/>
      <c r="B91" s="30" t="s">
        <v>171</v>
      </c>
      <c r="C91" s="26" t="s">
        <v>8</v>
      </c>
      <c r="D91" s="26" t="s">
        <v>34</v>
      </c>
      <c r="E91" s="26" t="s">
        <v>294</v>
      </c>
      <c r="F91" s="26"/>
      <c r="G91" s="11">
        <f>G92</f>
        <v>2029.2</v>
      </c>
      <c r="H91" s="11">
        <f>H92</f>
        <v>1892</v>
      </c>
      <c r="I91" s="56">
        <f t="shared" si="15"/>
        <v>93.238714764439194</v>
      </c>
    </row>
    <row r="92" spans="1:9" ht="22.5">
      <c r="A92" s="12"/>
      <c r="B92" s="30" t="s">
        <v>172</v>
      </c>
      <c r="C92" s="26" t="s">
        <v>8</v>
      </c>
      <c r="D92" s="26" t="s">
        <v>34</v>
      </c>
      <c r="E92" s="26" t="s">
        <v>173</v>
      </c>
      <c r="F92" s="26"/>
      <c r="G92" s="11">
        <f>G93+G95</f>
        <v>2029.2</v>
      </c>
      <c r="H92" s="11">
        <f t="shared" ref="H92" si="19">H93+H95</f>
        <v>1892</v>
      </c>
      <c r="I92" s="56">
        <f t="shared" si="15"/>
        <v>93.238714764439194</v>
      </c>
    </row>
    <row r="93" spans="1:9" ht="22.5">
      <c r="A93" s="12"/>
      <c r="B93" s="30" t="s">
        <v>302</v>
      </c>
      <c r="C93" s="26" t="s">
        <v>8</v>
      </c>
      <c r="D93" s="26" t="s">
        <v>34</v>
      </c>
      <c r="E93" s="26" t="s">
        <v>303</v>
      </c>
      <c r="F93" s="26"/>
      <c r="G93" s="11">
        <f t="shared" ref="G93:H93" si="20">G94</f>
        <v>1801.3</v>
      </c>
      <c r="H93" s="11">
        <f t="shared" si="20"/>
        <v>1701</v>
      </c>
      <c r="I93" s="56">
        <f t="shared" si="15"/>
        <v>94.431799256092816</v>
      </c>
    </row>
    <row r="94" spans="1:9" ht="22.5">
      <c r="A94" s="12"/>
      <c r="B94" s="24" t="s">
        <v>21</v>
      </c>
      <c r="C94" s="26" t="s">
        <v>8</v>
      </c>
      <c r="D94" s="26" t="s">
        <v>34</v>
      </c>
      <c r="E94" s="26" t="s">
        <v>303</v>
      </c>
      <c r="F94" s="26" t="s">
        <v>27</v>
      </c>
      <c r="G94" s="11">
        <v>1801.3</v>
      </c>
      <c r="H94" s="11">
        <v>1701</v>
      </c>
      <c r="I94" s="56">
        <f t="shared" si="15"/>
        <v>94.431799256092816</v>
      </c>
    </row>
    <row r="95" spans="1:9" ht="22.5">
      <c r="A95" s="12"/>
      <c r="B95" s="30" t="s">
        <v>295</v>
      </c>
      <c r="C95" s="26" t="s">
        <v>8</v>
      </c>
      <c r="D95" s="26" t="s">
        <v>34</v>
      </c>
      <c r="E95" s="26" t="s">
        <v>114</v>
      </c>
      <c r="F95" s="26"/>
      <c r="G95" s="11">
        <f t="shared" ref="G95:H95" si="21">SUM(G96:G97)</f>
        <v>227.9</v>
      </c>
      <c r="H95" s="11">
        <f t="shared" si="21"/>
        <v>191</v>
      </c>
      <c r="I95" s="56">
        <f t="shared" si="15"/>
        <v>83.808688021061869</v>
      </c>
    </row>
    <row r="96" spans="1:9" ht="22.5">
      <c r="A96" s="12"/>
      <c r="B96" s="24" t="s">
        <v>21</v>
      </c>
      <c r="C96" s="26" t="s">
        <v>8</v>
      </c>
      <c r="D96" s="26" t="s">
        <v>34</v>
      </c>
      <c r="E96" s="26" t="s">
        <v>114</v>
      </c>
      <c r="F96" s="26" t="s">
        <v>27</v>
      </c>
      <c r="G96" s="11">
        <v>0.4</v>
      </c>
      <c r="H96" s="11"/>
      <c r="I96" s="56">
        <f t="shared" si="15"/>
        <v>0</v>
      </c>
    </row>
    <row r="97" spans="1:9" ht="22.5">
      <c r="A97" s="12"/>
      <c r="B97" s="24" t="s">
        <v>93</v>
      </c>
      <c r="C97" s="26" t="s">
        <v>8</v>
      </c>
      <c r="D97" s="26" t="s">
        <v>34</v>
      </c>
      <c r="E97" s="26" t="s">
        <v>114</v>
      </c>
      <c r="F97" s="26" t="s">
        <v>22</v>
      </c>
      <c r="G97" s="11">
        <v>227.5</v>
      </c>
      <c r="H97" s="11">
        <v>191</v>
      </c>
      <c r="I97" s="56">
        <f t="shared" si="15"/>
        <v>83.956043956043956</v>
      </c>
    </row>
    <row r="98" spans="1:9" ht="22.5">
      <c r="A98" s="12"/>
      <c r="B98" s="24" t="s">
        <v>166</v>
      </c>
      <c r="C98" s="26" t="s">
        <v>8</v>
      </c>
      <c r="D98" s="26" t="s">
        <v>34</v>
      </c>
      <c r="E98" s="26" t="s">
        <v>165</v>
      </c>
      <c r="F98" s="26"/>
      <c r="G98" s="11">
        <f>G99+G117+G114</f>
        <v>17646.600000000002</v>
      </c>
      <c r="H98" s="11">
        <f>H99+H117+H114</f>
        <v>17219.900000000001</v>
      </c>
      <c r="I98" s="56">
        <f t="shared" si="15"/>
        <v>97.581970464565401</v>
      </c>
    </row>
    <row r="99" spans="1:9" ht="22.5">
      <c r="A99" s="12"/>
      <c r="B99" s="24" t="s">
        <v>270</v>
      </c>
      <c r="C99" s="26" t="s">
        <v>8</v>
      </c>
      <c r="D99" s="26" t="s">
        <v>34</v>
      </c>
      <c r="E99" s="27" t="s">
        <v>271</v>
      </c>
      <c r="F99" s="27"/>
      <c r="G99" s="11">
        <f>G100</f>
        <v>17593</v>
      </c>
      <c r="H99" s="11">
        <f>H100</f>
        <v>17182.5</v>
      </c>
      <c r="I99" s="56">
        <f t="shared" si="15"/>
        <v>97.666685613596314</v>
      </c>
    </row>
    <row r="100" spans="1:9" ht="22.5">
      <c r="A100" s="12"/>
      <c r="B100" s="30" t="s">
        <v>107</v>
      </c>
      <c r="C100" s="26" t="s">
        <v>8</v>
      </c>
      <c r="D100" s="26" t="s">
        <v>34</v>
      </c>
      <c r="E100" s="27" t="s">
        <v>223</v>
      </c>
      <c r="F100" s="27"/>
      <c r="G100" s="11">
        <f>SUM(G101,G104,G111)</f>
        <v>17593</v>
      </c>
      <c r="H100" s="11">
        <f>SUM(H101,H104,H111)</f>
        <v>17182.5</v>
      </c>
      <c r="I100" s="56">
        <f t="shared" si="15"/>
        <v>97.666685613596314</v>
      </c>
    </row>
    <row r="101" spans="1:9" ht="22.5">
      <c r="A101" s="12"/>
      <c r="B101" s="30" t="s">
        <v>108</v>
      </c>
      <c r="C101" s="26" t="s">
        <v>8</v>
      </c>
      <c r="D101" s="26" t="s">
        <v>34</v>
      </c>
      <c r="E101" s="27" t="s">
        <v>224</v>
      </c>
      <c r="F101" s="27"/>
      <c r="G101" s="11">
        <f>G102+G103</f>
        <v>12368.8</v>
      </c>
      <c r="H101" s="11">
        <f>H102+H103</f>
        <v>12333.4</v>
      </c>
      <c r="I101" s="56">
        <f t="shared" si="15"/>
        <v>99.713796002845882</v>
      </c>
    </row>
    <row r="102" spans="1:9">
      <c r="A102" s="12"/>
      <c r="B102" s="30" t="s">
        <v>150</v>
      </c>
      <c r="C102" s="26" t="s">
        <v>8</v>
      </c>
      <c r="D102" s="26" t="s">
        <v>34</v>
      </c>
      <c r="E102" s="27" t="s">
        <v>224</v>
      </c>
      <c r="F102" s="27" t="s">
        <v>35</v>
      </c>
      <c r="G102" s="11">
        <v>9499.7999999999993</v>
      </c>
      <c r="H102" s="11">
        <v>9499.7999999999993</v>
      </c>
      <c r="I102" s="56">
        <f t="shared" si="15"/>
        <v>100</v>
      </c>
    </row>
    <row r="103" spans="1:9" ht="22.5">
      <c r="A103" s="12"/>
      <c r="B103" s="30" t="s">
        <v>151</v>
      </c>
      <c r="C103" s="26" t="s">
        <v>8</v>
      </c>
      <c r="D103" s="26" t="s">
        <v>34</v>
      </c>
      <c r="E103" s="27" t="s">
        <v>224</v>
      </c>
      <c r="F103" s="27" t="s">
        <v>109</v>
      </c>
      <c r="G103" s="11">
        <v>2869</v>
      </c>
      <c r="H103" s="11">
        <v>2833.6</v>
      </c>
      <c r="I103" s="56">
        <f t="shared" si="15"/>
        <v>98.766120599512021</v>
      </c>
    </row>
    <row r="104" spans="1:9" ht="22.5">
      <c r="A104" s="12"/>
      <c r="B104" s="30" t="s">
        <v>110</v>
      </c>
      <c r="C104" s="26" t="s">
        <v>8</v>
      </c>
      <c r="D104" s="26" t="s">
        <v>34</v>
      </c>
      <c r="E104" s="27" t="s">
        <v>225</v>
      </c>
      <c r="F104" s="27"/>
      <c r="G104" s="11">
        <f>SUM(G105:G110)</f>
        <v>4469.6000000000004</v>
      </c>
      <c r="H104" s="11">
        <f>SUM(H105:H110)</f>
        <v>4194.5</v>
      </c>
      <c r="I104" s="56">
        <f t="shared" si="15"/>
        <v>93.845086808662955</v>
      </c>
    </row>
    <row r="105" spans="1:9" ht="22.5">
      <c r="A105" s="12"/>
      <c r="B105" s="30" t="s">
        <v>304</v>
      </c>
      <c r="C105" s="26" t="s">
        <v>8</v>
      </c>
      <c r="D105" s="26" t="s">
        <v>34</v>
      </c>
      <c r="E105" s="27" t="s">
        <v>225</v>
      </c>
      <c r="F105" s="27" t="s">
        <v>305</v>
      </c>
      <c r="G105" s="11">
        <v>38.200000000000003</v>
      </c>
      <c r="H105" s="11">
        <v>9.4</v>
      </c>
      <c r="I105" s="56">
        <f t="shared" si="15"/>
        <v>24.607329842931936</v>
      </c>
    </row>
    <row r="106" spans="1:9" ht="22.5">
      <c r="A106" s="12"/>
      <c r="B106" s="30" t="s">
        <v>21</v>
      </c>
      <c r="C106" s="26" t="s">
        <v>8</v>
      </c>
      <c r="D106" s="26" t="s">
        <v>34</v>
      </c>
      <c r="E106" s="27" t="s">
        <v>225</v>
      </c>
      <c r="F106" s="27" t="s">
        <v>27</v>
      </c>
      <c r="G106" s="11">
        <v>613</v>
      </c>
      <c r="H106" s="11">
        <v>575.4</v>
      </c>
      <c r="I106" s="56">
        <f t="shared" si="15"/>
        <v>93.866231647634578</v>
      </c>
    </row>
    <row r="107" spans="1:9" ht="22.5">
      <c r="A107" s="12"/>
      <c r="B107" s="30" t="s">
        <v>93</v>
      </c>
      <c r="C107" s="26" t="s">
        <v>8</v>
      </c>
      <c r="D107" s="26" t="s">
        <v>34</v>
      </c>
      <c r="E107" s="27" t="s">
        <v>225</v>
      </c>
      <c r="F107" s="27" t="s">
        <v>22</v>
      </c>
      <c r="G107" s="11">
        <v>3603</v>
      </c>
      <c r="H107" s="11">
        <v>3397.7</v>
      </c>
      <c r="I107" s="56">
        <f t="shared" si="15"/>
        <v>94.301970580072165</v>
      </c>
    </row>
    <row r="108" spans="1:9">
      <c r="A108" s="12"/>
      <c r="B108" s="30" t="s">
        <v>23</v>
      </c>
      <c r="C108" s="26" t="s">
        <v>8</v>
      </c>
      <c r="D108" s="26" t="s">
        <v>34</v>
      </c>
      <c r="E108" s="27" t="s">
        <v>225</v>
      </c>
      <c r="F108" s="27" t="s">
        <v>101</v>
      </c>
      <c r="G108" s="11">
        <v>199.1</v>
      </c>
      <c r="H108" s="11">
        <v>195.7</v>
      </c>
      <c r="I108" s="56">
        <f t="shared" si="15"/>
        <v>98.292315419387251</v>
      </c>
    </row>
    <row r="109" spans="1:9">
      <c r="A109" s="12"/>
      <c r="B109" s="30" t="s">
        <v>102</v>
      </c>
      <c r="C109" s="26" t="s">
        <v>8</v>
      </c>
      <c r="D109" s="26" t="s">
        <v>34</v>
      </c>
      <c r="E109" s="27" t="s">
        <v>225</v>
      </c>
      <c r="F109" s="27" t="s">
        <v>36</v>
      </c>
      <c r="G109" s="11">
        <v>11.3</v>
      </c>
      <c r="H109" s="11">
        <v>11.3</v>
      </c>
      <c r="I109" s="56">
        <f t="shared" si="15"/>
        <v>100</v>
      </c>
    </row>
    <row r="110" spans="1:9">
      <c r="A110" s="12"/>
      <c r="B110" s="30" t="s">
        <v>104</v>
      </c>
      <c r="C110" s="26" t="s">
        <v>8</v>
      </c>
      <c r="D110" s="26" t="s">
        <v>34</v>
      </c>
      <c r="E110" s="27" t="s">
        <v>225</v>
      </c>
      <c r="F110" s="27" t="s">
        <v>105</v>
      </c>
      <c r="G110" s="11">
        <v>5</v>
      </c>
      <c r="H110" s="11">
        <v>5</v>
      </c>
      <c r="I110" s="56">
        <f t="shared" si="15"/>
        <v>100</v>
      </c>
    </row>
    <row r="111" spans="1:9" ht="22.5">
      <c r="A111" s="12"/>
      <c r="B111" s="30" t="s">
        <v>222</v>
      </c>
      <c r="C111" s="26" t="s">
        <v>8</v>
      </c>
      <c r="D111" s="26" t="s">
        <v>34</v>
      </c>
      <c r="E111" s="27" t="s">
        <v>226</v>
      </c>
      <c r="F111" s="27"/>
      <c r="G111" s="11">
        <f>SUM(G112:G113)</f>
        <v>754.6</v>
      </c>
      <c r="H111" s="11">
        <f>SUM(H112:H113)</f>
        <v>654.6</v>
      </c>
      <c r="I111" s="56">
        <f t="shared" si="15"/>
        <v>86.747945931619398</v>
      </c>
    </row>
    <row r="112" spans="1:9" ht="22.5">
      <c r="A112" s="12"/>
      <c r="B112" s="30" t="s">
        <v>93</v>
      </c>
      <c r="C112" s="26" t="s">
        <v>8</v>
      </c>
      <c r="D112" s="26" t="s">
        <v>34</v>
      </c>
      <c r="E112" s="27" t="s">
        <v>226</v>
      </c>
      <c r="F112" s="27" t="s">
        <v>22</v>
      </c>
      <c r="G112" s="11">
        <v>46.4</v>
      </c>
      <c r="H112" s="11">
        <v>46.4</v>
      </c>
      <c r="I112" s="56">
        <f t="shared" si="15"/>
        <v>100</v>
      </c>
    </row>
    <row r="113" spans="1:9">
      <c r="A113" s="12"/>
      <c r="B113" s="30" t="s">
        <v>272</v>
      </c>
      <c r="C113" s="26" t="s">
        <v>8</v>
      </c>
      <c r="D113" s="26" t="s">
        <v>34</v>
      </c>
      <c r="E113" s="27" t="s">
        <v>226</v>
      </c>
      <c r="F113" s="27" t="s">
        <v>273</v>
      </c>
      <c r="G113" s="11">
        <v>708.2</v>
      </c>
      <c r="H113" s="11">
        <v>608.20000000000005</v>
      </c>
      <c r="I113" s="56">
        <f t="shared" si="15"/>
        <v>85.879695001412031</v>
      </c>
    </row>
    <row r="114" spans="1:9">
      <c r="A114" s="12"/>
      <c r="B114" s="30" t="s">
        <v>167</v>
      </c>
      <c r="C114" s="26" t="s">
        <v>8</v>
      </c>
      <c r="D114" s="26" t="s">
        <v>34</v>
      </c>
      <c r="E114" s="26" t="s">
        <v>168</v>
      </c>
      <c r="F114" s="27"/>
      <c r="G114" s="11">
        <f t="shared" ref="G114:H115" si="22">G115</f>
        <v>47.9</v>
      </c>
      <c r="H114" s="11">
        <f t="shared" si="22"/>
        <v>31.7</v>
      </c>
      <c r="I114" s="56">
        <f t="shared" si="15"/>
        <v>66.179540709812116</v>
      </c>
    </row>
    <row r="115" spans="1:9">
      <c r="A115" s="12"/>
      <c r="B115" s="30" t="s">
        <v>251</v>
      </c>
      <c r="C115" s="26" t="s">
        <v>8</v>
      </c>
      <c r="D115" s="26" t="s">
        <v>34</v>
      </c>
      <c r="E115" s="26" t="s">
        <v>115</v>
      </c>
      <c r="F115" s="27"/>
      <c r="G115" s="11">
        <f t="shared" si="22"/>
        <v>47.9</v>
      </c>
      <c r="H115" s="11">
        <f t="shared" si="22"/>
        <v>31.7</v>
      </c>
      <c r="I115" s="56">
        <f t="shared" si="15"/>
        <v>66.179540709812116</v>
      </c>
    </row>
    <row r="116" spans="1:9">
      <c r="A116" s="12"/>
      <c r="B116" s="30" t="s">
        <v>94</v>
      </c>
      <c r="C116" s="26" t="s">
        <v>8</v>
      </c>
      <c r="D116" s="26" t="s">
        <v>34</v>
      </c>
      <c r="E116" s="26" t="s">
        <v>115</v>
      </c>
      <c r="F116" s="27" t="s">
        <v>36</v>
      </c>
      <c r="G116" s="11">
        <v>47.9</v>
      </c>
      <c r="H116" s="11">
        <v>31.7</v>
      </c>
      <c r="I116" s="56">
        <f t="shared" si="15"/>
        <v>66.179540709812116</v>
      </c>
    </row>
    <row r="117" spans="1:9">
      <c r="A117" s="12"/>
      <c r="B117" s="24" t="s">
        <v>169</v>
      </c>
      <c r="C117" s="26" t="s">
        <v>8</v>
      </c>
      <c r="D117" s="26" t="s">
        <v>34</v>
      </c>
      <c r="E117" s="26" t="s">
        <v>170</v>
      </c>
      <c r="F117" s="26"/>
      <c r="G117" s="11">
        <f t="shared" ref="G117:H118" si="23">G118</f>
        <v>5.7</v>
      </c>
      <c r="H117" s="11">
        <f t="shared" si="23"/>
        <v>5.7</v>
      </c>
      <c r="I117" s="56">
        <f t="shared" si="15"/>
        <v>100</v>
      </c>
    </row>
    <row r="118" spans="1:9">
      <c r="A118" s="12"/>
      <c r="B118" s="30" t="s">
        <v>308</v>
      </c>
      <c r="C118" s="26" t="s">
        <v>8</v>
      </c>
      <c r="D118" s="26" t="s">
        <v>34</v>
      </c>
      <c r="E118" s="26" t="s">
        <v>306</v>
      </c>
      <c r="F118" s="26"/>
      <c r="G118" s="11">
        <f t="shared" si="23"/>
        <v>5.7</v>
      </c>
      <c r="H118" s="11">
        <f t="shared" si="23"/>
        <v>5.7</v>
      </c>
      <c r="I118" s="56">
        <f t="shared" si="15"/>
        <v>100</v>
      </c>
    </row>
    <row r="119" spans="1:9" ht="33.75">
      <c r="A119" s="12"/>
      <c r="B119" s="30" t="s">
        <v>309</v>
      </c>
      <c r="C119" s="26" t="s">
        <v>8</v>
      </c>
      <c r="D119" s="26" t="s">
        <v>34</v>
      </c>
      <c r="E119" s="26" t="s">
        <v>389</v>
      </c>
      <c r="F119" s="26"/>
      <c r="G119" s="11">
        <f>SUM(G120:G121)</f>
        <v>5.7</v>
      </c>
      <c r="H119" s="11">
        <f>SUM(H120:H121)</f>
        <v>5.7</v>
      </c>
      <c r="I119" s="56">
        <f t="shared" si="15"/>
        <v>100</v>
      </c>
    </row>
    <row r="120" spans="1:9">
      <c r="A120" s="12"/>
      <c r="B120" s="30" t="s">
        <v>355</v>
      </c>
      <c r="C120" s="26" t="s">
        <v>8</v>
      </c>
      <c r="D120" s="26" t="s">
        <v>34</v>
      </c>
      <c r="E120" s="26" t="s">
        <v>389</v>
      </c>
      <c r="F120" s="26" t="s">
        <v>307</v>
      </c>
      <c r="G120" s="11">
        <v>0.3</v>
      </c>
      <c r="H120" s="11">
        <v>0.3</v>
      </c>
      <c r="I120" s="56">
        <f t="shared" si="15"/>
        <v>100</v>
      </c>
    </row>
    <row r="121" spans="1:9">
      <c r="A121" s="12"/>
      <c r="B121" s="30" t="s">
        <v>356</v>
      </c>
      <c r="C121" s="26" t="s">
        <v>8</v>
      </c>
      <c r="D121" s="26" t="s">
        <v>34</v>
      </c>
      <c r="E121" s="26" t="s">
        <v>389</v>
      </c>
      <c r="F121" s="26" t="s">
        <v>307</v>
      </c>
      <c r="G121" s="11">
        <v>5.4</v>
      </c>
      <c r="H121" s="11">
        <v>5.4</v>
      </c>
      <c r="I121" s="56">
        <f t="shared" si="15"/>
        <v>100</v>
      </c>
    </row>
    <row r="122" spans="1:9" ht="33.75">
      <c r="A122" s="12"/>
      <c r="B122" s="28" t="s">
        <v>277</v>
      </c>
      <c r="C122" s="26" t="s">
        <v>8</v>
      </c>
      <c r="D122" s="26" t="s">
        <v>34</v>
      </c>
      <c r="E122" s="26" t="s">
        <v>178</v>
      </c>
      <c r="F122" s="26"/>
      <c r="G122" s="11">
        <f t="shared" ref="G122:H124" si="24">G123</f>
        <v>348.9</v>
      </c>
      <c r="H122" s="11">
        <f t="shared" si="24"/>
        <v>274.5</v>
      </c>
      <c r="I122" s="56">
        <f t="shared" si="15"/>
        <v>78.675838349097177</v>
      </c>
    </row>
    <row r="123" spans="1:9">
      <c r="A123" s="12"/>
      <c r="B123" s="30" t="s">
        <v>288</v>
      </c>
      <c r="C123" s="26" t="s">
        <v>8</v>
      </c>
      <c r="D123" s="26" t="s">
        <v>34</v>
      </c>
      <c r="E123" s="26" t="s">
        <v>182</v>
      </c>
      <c r="F123" s="26"/>
      <c r="G123" s="11">
        <f t="shared" si="24"/>
        <v>348.9</v>
      </c>
      <c r="H123" s="11">
        <f t="shared" si="24"/>
        <v>274.5</v>
      </c>
      <c r="I123" s="56">
        <f t="shared" si="15"/>
        <v>78.675838349097177</v>
      </c>
    </row>
    <row r="124" spans="1:9">
      <c r="A124" s="12"/>
      <c r="B124" s="30" t="s">
        <v>289</v>
      </c>
      <c r="C124" s="26" t="s">
        <v>8</v>
      </c>
      <c r="D124" s="26" t="s">
        <v>34</v>
      </c>
      <c r="E124" s="26" t="s">
        <v>290</v>
      </c>
      <c r="F124" s="26"/>
      <c r="G124" s="11">
        <f t="shared" si="24"/>
        <v>348.9</v>
      </c>
      <c r="H124" s="11">
        <f t="shared" si="24"/>
        <v>274.5</v>
      </c>
      <c r="I124" s="56">
        <f t="shared" si="15"/>
        <v>78.675838349097177</v>
      </c>
    </row>
    <row r="125" spans="1:9" ht="22.5">
      <c r="A125" s="12"/>
      <c r="B125" s="24" t="s">
        <v>93</v>
      </c>
      <c r="C125" s="26" t="s">
        <v>8</v>
      </c>
      <c r="D125" s="26" t="s">
        <v>34</v>
      </c>
      <c r="E125" s="26" t="s">
        <v>290</v>
      </c>
      <c r="F125" s="26" t="s">
        <v>22</v>
      </c>
      <c r="G125" s="11">
        <v>348.9</v>
      </c>
      <c r="H125" s="11">
        <v>274.5</v>
      </c>
      <c r="I125" s="56">
        <f t="shared" si="15"/>
        <v>78.675838349097177</v>
      </c>
    </row>
    <row r="126" spans="1:9">
      <c r="A126" s="12"/>
      <c r="B126" s="24" t="s">
        <v>162</v>
      </c>
      <c r="C126" s="26" t="s">
        <v>8</v>
      </c>
      <c r="D126" s="26" t="s">
        <v>34</v>
      </c>
      <c r="E126" s="26" t="s">
        <v>152</v>
      </c>
      <c r="F126" s="26"/>
      <c r="G126" s="11">
        <f>G127+G132+G134+G139+G143</f>
        <v>6074.4</v>
      </c>
      <c r="H126" s="11">
        <f>H127+H132+H134+H139+H143</f>
        <v>5960.5000000000009</v>
      </c>
      <c r="I126" s="56">
        <f t="shared" si="15"/>
        <v>98.124917687343626</v>
      </c>
    </row>
    <row r="127" spans="1:9">
      <c r="A127" s="12"/>
      <c r="B127" s="28" t="s">
        <v>103</v>
      </c>
      <c r="C127" s="26" t="s">
        <v>8</v>
      </c>
      <c r="D127" s="26" t="s">
        <v>34</v>
      </c>
      <c r="E127" s="26" t="s">
        <v>390</v>
      </c>
      <c r="F127" s="27"/>
      <c r="G127" s="11">
        <f>SUM(G128:G131)</f>
        <v>962.09999999999991</v>
      </c>
      <c r="H127" s="11">
        <f>SUM(H128:H131)</f>
        <v>962</v>
      </c>
      <c r="I127" s="56">
        <f t="shared" si="15"/>
        <v>99.989606070055089</v>
      </c>
    </row>
    <row r="128" spans="1:9">
      <c r="A128" s="12"/>
      <c r="B128" s="28" t="s">
        <v>89</v>
      </c>
      <c r="C128" s="26" t="s">
        <v>8</v>
      </c>
      <c r="D128" s="26" t="s">
        <v>34</v>
      </c>
      <c r="E128" s="26" t="s">
        <v>390</v>
      </c>
      <c r="F128" s="27" t="s">
        <v>13</v>
      </c>
      <c r="G128" s="11">
        <f>339.9+28.4</f>
        <v>368.29999999999995</v>
      </c>
      <c r="H128" s="11">
        <v>368.3</v>
      </c>
      <c r="I128" s="56">
        <f t="shared" si="15"/>
        <v>100.00000000000003</v>
      </c>
    </row>
    <row r="129" spans="1:9" ht="33.75">
      <c r="A129" s="12"/>
      <c r="B129" s="28" t="s">
        <v>90</v>
      </c>
      <c r="C129" s="26" t="s">
        <v>8</v>
      </c>
      <c r="D129" s="26" t="s">
        <v>34</v>
      </c>
      <c r="E129" s="26" t="s">
        <v>390</v>
      </c>
      <c r="F129" s="27" t="s">
        <v>91</v>
      </c>
      <c r="G129" s="11">
        <f>102.6+8.6</f>
        <v>111.19999999999999</v>
      </c>
      <c r="H129" s="11">
        <v>111.2</v>
      </c>
      <c r="I129" s="56">
        <f t="shared" si="15"/>
        <v>100.00000000000003</v>
      </c>
    </row>
    <row r="130" spans="1:9" ht="22.5">
      <c r="A130" s="12"/>
      <c r="B130" s="28" t="s">
        <v>21</v>
      </c>
      <c r="C130" s="26" t="s">
        <v>8</v>
      </c>
      <c r="D130" s="26" t="s">
        <v>34</v>
      </c>
      <c r="E130" s="26" t="s">
        <v>390</v>
      </c>
      <c r="F130" s="27">
        <v>242</v>
      </c>
      <c r="G130" s="11">
        <v>112.7</v>
      </c>
      <c r="H130" s="11">
        <v>112.6</v>
      </c>
      <c r="I130" s="56">
        <f t="shared" si="15"/>
        <v>99.911268855368235</v>
      </c>
    </row>
    <row r="131" spans="1:9" ht="22.5">
      <c r="A131" s="12"/>
      <c r="B131" s="28" t="s">
        <v>93</v>
      </c>
      <c r="C131" s="26" t="s">
        <v>8</v>
      </c>
      <c r="D131" s="26" t="s">
        <v>34</v>
      </c>
      <c r="E131" s="26" t="s">
        <v>390</v>
      </c>
      <c r="F131" s="27">
        <v>244</v>
      </c>
      <c r="G131" s="11">
        <v>369.9</v>
      </c>
      <c r="H131" s="11">
        <v>369.9</v>
      </c>
      <c r="I131" s="56">
        <f t="shared" si="15"/>
        <v>100</v>
      </c>
    </row>
    <row r="132" spans="1:9" ht="22.5">
      <c r="A132" s="12"/>
      <c r="B132" s="31" t="s">
        <v>203</v>
      </c>
      <c r="C132" s="26" t="s">
        <v>8</v>
      </c>
      <c r="D132" s="26" t="s">
        <v>34</v>
      </c>
      <c r="E132" s="27" t="s">
        <v>391</v>
      </c>
      <c r="F132" s="27"/>
      <c r="G132" s="11">
        <f>G133</f>
        <v>72.400000000000006</v>
      </c>
      <c r="H132" s="11">
        <f>H133</f>
        <v>72.400000000000006</v>
      </c>
      <c r="I132" s="56">
        <f t="shared" si="15"/>
        <v>100</v>
      </c>
    </row>
    <row r="133" spans="1:9" ht="22.5">
      <c r="A133" s="12"/>
      <c r="B133" s="28" t="s">
        <v>93</v>
      </c>
      <c r="C133" s="26" t="s">
        <v>8</v>
      </c>
      <c r="D133" s="26" t="s">
        <v>34</v>
      </c>
      <c r="E133" s="27" t="s">
        <v>391</v>
      </c>
      <c r="F133" s="27">
        <v>244</v>
      </c>
      <c r="G133" s="11">
        <v>72.400000000000006</v>
      </c>
      <c r="H133" s="11">
        <v>72.400000000000006</v>
      </c>
      <c r="I133" s="56">
        <f t="shared" si="15"/>
        <v>100</v>
      </c>
    </row>
    <row r="134" spans="1:9" ht="45">
      <c r="A134" s="12"/>
      <c r="B134" s="31" t="s">
        <v>202</v>
      </c>
      <c r="C134" s="26" t="s">
        <v>8</v>
      </c>
      <c r="D134" s="26" t="s">
        <v>34</v>
      </c>
      <c r="E134" s="27" t="s">
        <v>392</v>
      </c>
      <c r="F134" s="27"/>
      <c r="G134" s="11">
        <f>SUM(G135:G138)</f>
        <v>252.5</v>
      </c>
      <c r="H134" s="11">
        <f>SUM(H135:H138)</f>
        <v>252.5</v>
      </c>
      <c r="I134" s="56">
        <f t="shared" si="15"/>
        <v>100</v>
      </c>
    </row>
    <row r="135" spans="1:9">
      <c r="A135" s="12"/>
      <c r="B135" s="28" t="s">
        <v>89</v>
      </c>
      <c r="C135" s="26" t="s">
        <v>8</v>
      </c>
      <c r="D135" s="26" t="s">
        <v>34</v>
      </c>
      <c r="E135" s="27" t="s">
        <v>392</v>
      </c>
      <c r="F135" s="27" t="s">
        <v>13</v>
      </c>
      <c r="G135" s="11">
        <v>88.6</v>
      </c>
      <c r="H135" s="11">
        <v>88.6</v>
      </c>
      <c r="I135" s="56">
        <f t="shared" si="15"/>
        <v>100</v>
      </c>
    </row>
    <row r="136" spans="1:9" ht="33.75">
      <c r="A136" s="12"/>
      <c r="B136" s="28" t="s">
        <v>90</v>
      </c>
      <c r="C136" s="26" t="s">
        <v>8</v>
      </c>
      <c r="D136" s="26" t="s">
        <v>34</v>
      </c>
      <c r="E136" s="27" t="s">
        <v>392</v>
      </c>
      <c r="F136" s="27" t="s">
        <v>91</v>
      </c>
      <c r="G136" s="11">
        <v>26.8</v>
      </c>
      <c r="H136" s="11">
        <v>26.8</v>
      </c>
      <c r="I136" s="56">
        <f t="shared" ref="I136:I198" si="25">H136/G136*100</f>
        <v>100</v>
      </c>
    </row>
    <row r="137" spans="1:9" ht="22.5">
      <c r="A137" s="12"/>
      <c r="B137" s="28" t="s">
        <v>21</v>
      </c>
      <c r="C137" s="26" t="s">
        <v>8</v>
      </c>
      <c r="D137" s="26" t="s">
        <v>34</v>
      </c>
      <c r="E137" s="27" t="s">
        <v>392</v>
      </c>
      <c r="F137" s="27" t="s">
        <v>27</v>
      </c>
      <c r="G137" s="11">
        <v>48.400000000000006</v>
      </c>
      <c r="H137" s="11">
        <v>48.4</v>
      </c>
      <c r="I137" s="56">
        <f t="shared" si="25"/>
        <v>99.999999999999986</v>
      </c>
    </row>
    <row r="138" spans="1:9" ht="22.5">
      <c r="A138" s="12"/>
      <c r="B138" s="28" t="s">
        <v>93</v>
      </c>
      <c r="C138" s="26" t="s">
        <v>8</v>
      </c>
      <c r="D138" s="26" t="s">
        <v>34</v>
      </c>
      <c r="E138" s="27" t="s">
        <v>392</v>
      </c>
      <c r="F138" s="27">
        <v>244</v>
      </c>
      <c r="G138" s="11">
        <v>88.7</v>
      </c>
      <c r="H138" s="11">
        <v>88.7</v>
      </c>
      <c r="I138" s="56">
        <f t="shared" si="25"/>
        <v>100</v>
      </c>
    </row>
    <row r="139" spans="1:9" ht="22.5">
      <c r="A139" s="12"/>
      <c r="B139" s="30" t="s">
        <v>311</v>
      </c>
      <c r="C139" s="26" t="s">
        <v>8</v>
      </c>
      <c r="D139" s="26" t="s">
        <v>34</v>
      </c>
      <c r="E139" s="27" t="s">
        <v>310</v>
      </c>
      <c r="F139" s="27"/>
      <c r="G139" s="11">
        <f>SUM(G140:G142)</f>
        <v>4170</v>
      </c>
      <c r="H139" s="11">
        <f>SUM(H140:H142)</f>
        <v>4063.3</v>
      </c>
      <c r="I139" s="56">
        <f t="shared" si="25"/>
        <v>97.441247002398086</v>
      </c>
    </row>
    <row r="140" spans="1:9" ht="22.5">
      <c r="A140" s="12"/>
      <c r="B140" s="30" t="s">
        <v>93</v>
      </c>
      <c r="C140" s="26" t="s">
        <v>8</v>
      </c>
      <c r="D140" s="26" t="s">
        <v>34</v>
      </c>
      <c r="E140" s="27" t="s">
        <v>310</v>
      </c>
      <c r="F140" s="27" t="s">
        <v>22</v>
      </c>
      <c r="G140" s="11">
        <v>235.9</v>
      </c>
      <c r="H140" s="11">
        <v>235.9</v>
      </c>
      <c r="I140" s="56">
        <f t="shared" si="25"/>
        <v>100</v>
      </c>
    </row>
    <row r="141" spans="1:9" ht="22.5">
      <c r="A141" s="12"/>
      <c r="B141" s="30" t="s">
        <v>459</v>
      </c>
      <c r="C141" s="26" t="s">
        <v>8</v>
      </c>
      <c r="D141" s="26" t="s">
        <v>34</v>
      </c>
      <c r="E141" s="27" t="s">
        <v>310</v>
      </c>
      <c r="F141" s="27" t="s">
        <v>458</v>
      </c>
      <c r="G141" s="11">
        <v>140.1</v>
      </c>
      <c r="H141" s="11">
        <v>133.4</v>
      </c>
      <c r="I141" s="56">
        <f t="shared" si="25"/>
        <v>95.217701641684513</v>
      </c>
    </row>
    <row r="142" spans="1:9">
      <c r="A142" s="12"/>
      <c r="B142" s="30" t="s">
        <v>104</v>
      </c>
      <c r="C142" s="26" t="s">
        <v>8</v>
      </c>
      <c r="D142" s="26" t="s">
        <v>34</v>
      </c>
      <c r="E142" s="27" t="s">
        <v>310</v>
      </c>
      <c r="F142" s="27" t="s">
        <v>105</v>
      </c>
      <c r="G142" s="11">
        <v>3794</v>
      </c>
      <c r="H142" s="11">
        <v>3694</v>
      </c>
      <c r="I142" s="56">
        <f t="shared" si="25"/>
        <v>97.364259356879273</v>
      </c>
    </row>
    <row r="143" spans="1:9">
      <c r="A143" s="12"/>
      <c r="B143" s="30" t="s">
        <v>37</v>
      </c>
      <c r="C143" s="26" t="s">
        <v>8</v>
      </c>
      <c r="D143" s="26" t="s">
        <v>34</v>
      </c>
      <c r="E143" s="26" t="s">
        <v>106</v>
      </c>
      <c r="F143" s="26"/>
      <c r="G143" s="11">
        <f>SUM(G144:G147)</f>
        <v>617.4</v>
      </c>
      <c r="H143" s="11">
        <f>SUM(H144:H147)</f>
        <v>610.29999999999995</v>
      </c>
      <c r="I143" s="56">
        <f t="shared" si="25"/>
        <v>98.850016196954968</v>
      </c>
    </row>
    <row r="144" spans="1:9">
      <c r="A144" s="12"/>
      <c r="B144" s="30" t="s">
        <v>89</v>
      </c>
      <c r="C144" s="26" t="s">
        <v>8</v>
      </c>
      <c r="D144" s="26" t="s">
        <v>34</v>
      </c>
      <c r="E144" s="26" t="s">
        <v>106</v>
      </c>
      <c r="F144" s="27" t="s">
        <v>13</v>
      </c>
      <c r="G144" s="11">
        <v>354.4</v>
      </c>
      <c r="H144" s="11">
        <v>354.4</v>
      </c>
      <c r="I144" s="56">
        <f t="shared" si="25"/>
        <v>100</v>
      </c>
    </row>
    <row r="145" spans="1:9" ht="22.5">
      <c r="A145" s="12"/>
      <c r="B145" s="30" t="s">
        <v>14</v>
      </c>
      <c r="C145" s="26" t="s">
        <v>8</v>
      </c>
      <c r="D145" s="26" t="s">
        <v>34</v>
      </c>
      <c r="E145" s="26" t="s">
        <v>106</v>
      </c>
      <c r="F145" s="27" t="s">
        <v>20</v>
      </c>
      <c r="G145" s="11">
        <v>54.1</v>
      </c>
      <c r="H145" s="11">
        <v>54.1</v>
      </c>
      <c r="I145" s="56">
        <f t="shared" si="25"/>
        <v>100</v>
      </c>
    </row>
    <row r="146" spans="1:9" ht="33.75">
      <c r="A146" s="12"/>
      <c r="B146" s="30" t="s">
        <v>90</v>
      </c>
      <c r="C146" s="26" t="s">
        <v>8</v>
      </c>
      <c r="D146" s="26" t="s">
        <v>34</v>
      </c>
      <c r="E146" s="26" t="s">
        <v>106</v>
      </c>
      <c r="F146" s="27" t="s">
        <v>91</v>
      </c>
      <c r="G146" s="11">
        <v>123.4</v>
      </c>
      <c r="H146" s="11">
        <v>116.3</v>
      </c>
      <c r="I146" s="56">
        <f t="shared" si="25"/>
        <v>94.24635332252835</v>
      </c>
    </row>
    <row r="147" spans="1:9" ht="22.5">
      <c r="A147" s="12"/>
      <c r="B147" s="28" t="s">
        <v>93</v>
      </c>
      <c r="C147" s="26" t="s">
        <v>8</v>
      </c>
      <c r="D147" s="26" t="s">
        <v>34</v>
      </c>
      <c r="E147" s="26" t="s">
        <v>106</v>
      </c>
      <c r="F147" s="27" t="s">
        <v>22</v>
      </c>
      <c r="G147" s="11">
        <v>85.5</v>
      </c>
      <c r="H147" s="11">
        <v>85.5</v>
      </c>
      <c r="I147" s="56">
        <f t="shared" si="25"/>
        <v>100</v>
      </c>
    </row>
    <row r="148" spans="1:9">
      <c r="A148" s="8">
        <v>2</v>
      </c>
      <c r="B148" s="15" t="s">
        <v>352</v>
      </c>
      <c r="C148" s="25" t="s">
        <v>11</v>
      </c>
      <c r="D148" s="25" t="s">
        <v>54</v>
      </c>
      <c r="E148" s="25"/>
      <c r="F148" s="25"/>
      <c r="G148" s="20">
        <f t="shared" ref="G148:H151" si="26">G149</f>
        <v>524.5</v>
      </c>
      <c r="H148" s="20">
        <f t="shared" si="26"/>
        <v>500.70000000000005</v>
      </c>
      <c r="I148" s="17">
        <f t="shared" si="25"/>
        <v>95.462345090562451</v>
      </c>
    </row>
    <row r="149" spans="1:9">
      <c r="A149" s="8" t="s">
        <v>376</v>
      </c>
      <c r="B149" s="15" t="s">
        <v>353</v>
      </c>
      <c r="C149" s="25" t="s">
        <v>11</v>
      </c>
      <c r="D149" s="25" t="s">
        <v>19</v>
      </c>
      <c r="E149" s="25"/>
      <c r="F149" s="25"/>
      <c r="G149" s="20">
        <f t="shared" si="26"/>
        <v>524.5</v>
      </c>
      <c r="H149" s="20">
        <f t="shared" si="26"/>
        <v>500.70000000000005</v>
      </c>
      <c r="I149" s="17">
        <f t="shared" si="25"/>
        <v>95.462345090562451</v>
      </c>
    </row>
    <row r="150" spans="1:9" ht="22.5">
      <c r="A150" s="12"/>
      <c r="B150" s="30" t="s">
        <v>166</v>
      </c>
      <c r="C150" s="26" t="s">
        <v>11</v>
      </c>
      <c r="D150" s="26" t="s">
        <v>19</v>
      </c>
      <c r="E150" s="26" t="s">
        <v>165</v>
      </c>
      <c r="F150" s="26"/>
      <c r="G150" s="11">
        <f t="shared" si="26"/>
        <v>524.5</v>
      </c>
      <c r="H150" s="11">
        <f t="shared" si="26"/>
        <v>500.70000000000005</v>
      </c>
      <c r="I150" s="56">
        <f t="shared" si="25"/>
        <v>95.462345090562451</v>
      </c>
    </row>
    <row r="151" spans="1:9">
      <c r="A151" s="12"/>
      <c r="B151" s="30" t="s">
        <v>169</v>
      </c>
      <c r="C151" s="26" t="s">
        <v>11</v>
      </c>
      <c r="D151" s="26" t="s">
        <v>19</v>
      </c>
      <c r="E151" s="26" t="s">
        <v>170</v>
      </c>
      <c r="F151" s="26"/>
      <c r="G151" s="11">
        <f t="shared" si="26"/>
        <v>524.5</v>
      </c>
      <c r="H151" s="11">
        <f t="shared" si="26"/>
        <v>500.70000000000005</v>
      </c>
      <c r="I151" s="56">
        <f t="shared" si="25"/>
        <v>95.462345090562451</v>
      </c>
    </row>
    <row r="152" spans="1:9">
      <c r="A152" s="12"/>
      <c r="B152" s="32" t="s">
        <v>354</v>
      </c>
      <c r="C152" s="26" t="s">
        <v>11</v>
      </c>
      <c r="D152" s="26" t="s">
        <v>19</v>
      </c>
      <c r="E152" s="26" t="s">
        <v>351</v>
      </c>
      <c r="F152" s="26"/>
      <c r="G152" s="11">
        <f>SUM(G153:G154)</f>
        <v>524.5</v>
      </c>
      <c r="H152" s="11">
        <f>SUM(H153:H154)</f>
        <v>500.70000000000005</v>
      </c>
      <c r="I152" s="56">
        <f t="shared" si="25"/>
        <v>95.462345090562451</v>
      </c>
    </row>
    <row r="153" spans="1:9" ht="22.5">
      <c r="A153" s="12"/>
      <c r="B153" s="30" t="s">
        <v>14</v>
      </c>
      <c r="C153" s="26" t="s">
        <v>11</v>
      </c>
      <c r="D153" s="26" t="s">
        <v>19</v>
      </c>
      <c r="E153" s="26" t="s">
        <v>351</v>
      </c>
      <c r="F153" s="26" t="s">
        <v>20</v>
      </c>
      <c r="G153" s="11">
        <v>73.2</v>
      </c>
      <c r="H153" s="11">
        <v>67.099999999999994</v>
      </c>
      <c r="I153" s="56">
        <f t="shared" si="25"/>
        <v>91.666666666666657</v>
      </c>
    </row>
    <row r="154" spans="1:9" ht="22.5">
      <c r="A154" s="12"/>
      <c r="B154" s="30" t="s">
        <v>93</v>
      </c>
      <c r="C154" s="26" t="s">
        <v>11</v>
      </c>
      <c r="D154" s="26" t="s">
        <v>19</v>
      </c>
      <c r="E154" s="26" t="s">
        <v>351</v>
      </c>
      <c r="F154" s="27" t="s">
        <v>22</v>
      </c>
      <c r="G154" s="11">
        <v>451.3</v>
      </c>
      <c r="H154" s="11">
        <v>433.6</v>
      </c>
      <c r="I154" s="56">
        <f t="shared" si="25"/>
        <v>96.077996897850653</v>
      </c>
    </row>
    <row r="155" spans="1:9">
      <c r="A155" s="8">
        <v>3</v>
      </c>
      <c r="B155" s="15" t="s">
        <v>38</v>
      </c>
      <c r="C155" s="9" t="s">
        <v>17</v>
      </c>
      <c r="D155" s="9"/>
      <c r="E155" s="9"/>
      <c r="F155" s="34"/>
      <c r="G155" s="20">
        <f>G156+G164</f>
        <v>2494.5</v>
      </c>
      <c r="H155" s="20">
        <f t="shared" ref="H155" si="27">H156+H164</f>
        <v>2404.3000000000002</v>
      </c>
      <c r="I155" s="17">
        <f t="shared" si="25"/>
        <v>96.384044898777319</v>
      </c>
    </row>
    <row r="156" spans="1:9" ht="21.75">
      <c r="A156" s="8" t="s">
        <v>39</v>
      </c>
      <c r="B156" s="35" t="s">
        <v>274</v>
      </c>
      <c r="C156" s="25" t="s">
        <v>17</v>
      </c>
      <c r="D156" s="25" t="s">
        <v>71</v>
      </c>
      <c r="E156" s="25"/>
      <c r="F156" s="25"/>
      <c r="G156" s="20">
        <f t="shared" ref="G156:H160" si="28">G157</f>
        <v>1676</v>
      </c>
      <c r="H156" s="20">
        <f t="shared" si="28"/>
        <v>1676</v>
      </c>
      <c r="I156" s="17">
        <f t="shared" si="25"/>
        <v>100</v>
      </c>
    </row>
    <row r="157" spans="1:9" ht="22.5">
      <c r="A157" s="8"/>
      <c r="B157" s="30" t="s">
        <v>166</v>
      </c>
      <c r="C157" s="26" t="s">
        <v>17</v>
      </c>
      <c r="D157" s="26" t="s">
        <v>71</v>
      </c>
      <c r="E157" s="26" t="s">
        <v>165</v>
      </c>
      <c r="F157" s="26"/>
      <c r="G157" s="11">
        <f t="shared" si="28"/>
        <v>1676</v>
      </c>
      <c r="H157" s="11">
        <f t="shared" si="28"/>
        <v>1676</v>
      </c>
      <c r="I157" s="56">
        <f t="shared" si="25"/>
        <v>100</v>
      </c>
    </row>
    <row r="158" spans="1:9">
      <c r="A158" s="8"/>
      <c r="B158" s="30" t="s">
        <v>169</v>
      </c>
      <c r="C158" s="26" t="s">
        <v>17</v>
      </c>
      <c r="D158" s="26" t="s">
        <v>71</v>
      </c>
      <c r="E158" s="26" t="s">
        <v>170</v>
      </c>
      <c r="F158" s="26"/>
      <c r="G158" s="11">
        <f>G159+G162</f>
        <v>1676</v>
      </c>
      <c r="H158" s="11">
        <f>H159+H162</f>
        <v>1676</v>
      </c>
      <c r="I158" s="56">
        <f t="shared" si="25"/>
        <v>100</v>
      </c>
    </row>
    <row r="159" spans="1:9" ht="22.5">
      <c r="A159" s="8"/>
      <c r="B159" s="30" t="s">
        <v>158</v>
      </c>
      <c r="C159" s="26" t="s">
        <v>17</v>
      </c>
      <c r="D159" s="26" t="s">
        <v>71</v>
      </c>
      <c r="E159" s="26" t="s">
        <v>159</v>
      </c>
      <c r="F159" s="26"/>
      <c r="G159" s="11">
        <f t="shared" si="28"/>
        <v>201</v>
      </c>
      <c r="H159" s="11">
        <f t="shared" si="28"/>
        <v>201</v>
      </c>
      <c r="I159" s="56">
        <f t="shared" si="25"/>
        <v>100</v>
      </c>
    </row>
    <row r="160" spans="1:9" ht="33.75">
      <c r="A160" s="8"/>
      <c r="B160" s="24" t="s">
        <v>261</v>
      </c>
      <c r="C160" s="26" t="s">
        <v>17</v>
      </c>
      <c r="D160" s="26" t="s">
        <v>71</v>
      </c>
      <c r="E160" s="26" t="s">
        <v>159</v>
      </c>
      <c r="F160" s="26"/>
      <c r="G160" s="11">
        <f t="shared" si="28"/>
        <v>201</v>
      </c>
      <c r="H160" s="11">
        <f t="shared" si="28"/>
        <v>201</v>
      </c>
      <c r="I160" s="56">
        <f t="shared" si="25"/>
        <v>100</v>
      </c>
    </row>
    <row r="161" spans="1:9">
      <c r="A161" s="8"/>
      <c r="B161" s="24" t="s">
        <v>205</v>
      </c>
      <c r="C161" s="26" t="s">
        <v>17</v>
      </c>
      <c r="D161" s="26" t="s">
        <v>71</v>
      </c>
      <c r="E161" s="26" t="s">
        <v>159</v>
      </c>
      <c r="F161" s="26" t="s">
        <v>206</v>
      </c>
      <c r="G161" s="11">
        <v>201</v>
      </c>
      <c r="H161" s="11">
        <v>201</v>
      </c>
      <c r="I161" s="56">
        <f t="shared" si="25"/>
        <v>100</v>
      </c>
    </row>
    <row r="162" spans="1:9" ht="56.25">
      <c r="A162" s="8"/>
      <c r="B162" s="31" t="s">
        <v>393</v>
      </c>
      <c r="C162" s="26" t="s">
        <v>17</v>
      </c>
      <c r="D162" s="26" t="s">
        <v>71</v>
      </c>
      <c r="E162" s="26" t="s">
        <v>394</v>
      </c>
      <c r="F162" s="27"/>
      <c r="G162" s="11">
        <f>G163</f>
        <v>1475</v>
      </c>
      <c r="H162" s="11">
        <f>H163</f>
        <v>1475</v>
      </c>
      <c r="I162" s="56">
        <f t="shared" si="25"/>
        <v>100</v>
      </c>
    </row>
    <row r="163" spans="1:9">
      <c r="A163" s="8"/>
      <c r="B163" s="28" t="s">
        <v>205</v>
      </c>
      <c r="C163" s="26" t="s">
        <v>17</v>
      </c>
      <c r="D163" s="26" t="s">
        <v>71</v>
      </c>
      <c r="E163" s="26" t="s">
        <v>394</v>
      </c>
      <c r="F163" s="26" t="s">
        <v>206</v>
      </c>
      <c r="G163" s="11">
        <v>1475</v>
      </c>
      <c r="H163" s="11">
        <v>1475</v>
      </c>
      <c r="I163" s="56">
        <f t="shared" si="25"/>
        <v>100</v>
      </c>
    </row>
    <row r="164" spans="1:9" ht="21">
      <c r="A164" s="8" t="s">
        <v>358</v>
      </c>
      <c r="B164" s="15" t="s">
        <v>312</v>
      </c>
      <c r="C164" s="25" t="s">
        <v>17</v>
      </c>
      <c r="D164" s="25" t="s">
        <v>40</v>
      </c>
      <c r="E164" s="26"/>
      <c r="F164" s="26"/>
      <c r="G164" s="20">
        <f>G165+G175</f>
        <v>818.50000000000011</v>
      </c>
      <c r="H164" s="20">
        <f>H165+H175</f>
        <v>728.30000000000007</v>
      </c>
      <c r="I164" s="17">
        <f t="shared" si="25"/>
        <v>88.979841172877201</v>
      </c>
    </row>
    <row r="165" spans="1:9" ht="22.5">
      <c r="A165" s="8"/>
      <c r="B165" s="30" t="s">
        <v>166</v>
      </c>
      <c r="C165" s="26" t="s">
        <v>17</v>
      </c>
      <c r="D165" s="26" t="s">
        <v>40</v>
      </c>
      <c r="E165" s="26" t="s">
        <v>165</v>
      </c>
      <c r="F165" s="26"/>
      <c r="G165" s="11">
        <f>G166</f>
        <v>755.40000000000009</v>
      </c>
      <c r="H165" s="11">
        <f t="shared" ref="H165" si="29">H166</f>
        <v>665.2</v>
      </c>
      <c r="I165" s="56">
        <f t="shared" si="25"/>
        <v>88.059306327773356</v>
      </c>
    </row>
    <row r="166" spans="1:9">
      <c r="A166" s="8"/>
      <c r="B166" s="30" t="s">
        <v>169</v>
      </c>
      <c r="C166" s="26" t="s">
        <v>17</v>
      </c>
      <c r="D166" s="26" t="s">
        <v>40</v>
      </c>
      <c r="E166" s="26" t="s">
        <v>170</v>
      </c>
      <c r="F166" s="26"/>
      <c r="G166" s="11">
        <f>G167+G169+G171+G173</f>
        <v>755.40000000000009</v>
      </c>
      <c r="H166" s="11">
        <f>H167+H169+H171+H173</f>
        <v>665.2</v>
      </c>
      <c r="I166" s="56">
        <f t="shared" si="25"/>
        <v>88.059306327773356</v>
      </c>
    </row>
    <row r="167" spans="1:9">
      <c r="A167" s="8"/>
      <c r="B167" s="32" t="s">
        <v>314</v>
      </c>
      <c r="C167" s="26" t="s">
        <v>17</v>
      </c>
      <c r="D167" s="26" t="s">
        <v>40</v>
      </c>
      <c r="E167" s="26" t="s">
        <v>313</v>
      </c>
      <c r="F167" s="26"/>
      <c r="G167" s="11">
        <f>SUM(G168:G168)</f>
        <v>104.7</v>
      </c>
      <c r="H167" s="11">
        <f>SUM(H168:H168)</f>
        <v>104.7</v>
      </c>
      <c r="I167" s="56">
        <f t="shared" si="25"/>
        <v>100</v>
      </c>
    </row>
    <row r="168" spans="1:9" ht="22.5">
      <c r="A168" s="8"/>
      <c r="B168" s="30" t="s">
        <v>93</v>
      </c>
      <c r="C168" s="26" t="s">
        <v>17</v>
      </c>
      <c r="D168" s="26" t="s">
        <v>40</v>
      </c>
      <c r="E168" s="26" t="s">
        <v>313</v>
      </c>
      <c r="F168" s="26" t="s">
        <v>22</v>
      </c>
      <c r="G168" s="11">
        <v>104.7</v>
      </c>
      <c r="H168" s="11">
        <v>104.7</v>
      </c>
      <c r="I168" s="56">
        <f t="shared" si="25"/>
        <v>100</v>
      </c>
    </row>
    <row r="169" spans="1:9" ht="22.5">
      <c r="A169" s="8"/>
      <c r="B169" s="30" t="s">
        <v>316</v>
      </c>
      <c r="C169" s="26" t="s">
        <v>17</v>
      </c>
      <c r="D169" s="26" t="s">
        <v>40</v>
      </c>
      <c r="E169" s="26" t="s">
        <v>315</v>
      </c>
      <c r="F169" s="26"/>
      <c r="G169" s="11">
        <f>SUM(G170:G170)</f>
        <v>322.2</v>
      </c>
      <c r="H169" s="11">
        <f>SUM(H170:H170)</f>
        <v>314.60000000000002</v>
      </c>
      <c r="I169" s="56">
        <f t="shared" si="25"/>
        <v>97.641216635630059</v>
      </c>
    </row>
    <row r="170" spans="1:9" ht="22.5">
      <c r="A170" s="8"/>
      <c r="B170" s="30" t="s">
        <v>93</v>
      </c>
      <c r="C170" s="26" t="s">
        <v>17</v>
      </c>
      <c r="D170" s="26" t="s">
        <v>40</v>
      </c>
      <c r="E170" s="26" t="s">
        <v>315</v>
      </c>
      <c r="F170" s="26" t="s">
        <v>22</v>
      </c>
      <c r="G170" s="11">
        <v>322.2</v>
      </c>
      <c r="H170" s="11">
        <v>314.60000000000002</v>
      </c>
      <c r="I170" s="56">
        <f t="shared" si="25"/>
        <v>97.641216635630059</v>
      </c>
    </row>
    <row r="171" spans="1:9" ht="22.5">
      <c r="A171" s="8"/>
      <c r="B171" s="30" t="s">
        <v>158</v>
      </c>
      <c r="C171" s="26" t="s">
        <v>17</v>
      </c>
      <c r="D171" s="26" t="s">
        <v>40</v>
      </c>
      <c r="E171" s="26" t="s">
        <v>159</v>
      </c>
      <c r="F171" s="26"/>
      <c r="G171" s="11">
        <f>SUM(G172:G172)</f>
        <v>245.8</v>
      </c>
      <c r="H171" s="11">
        <f>SUM(H172:H172)</f>
        <v>178.2</v>
      </c>
      <c r="I171" s="56">
        <f t="shared" si="25"/>
        <v>72.497965825874687</v>
      </c>
    </row>
    <row r="172" spans="1:9" ht="22.5">
      <c r="A172" s="8"/>
      <c r="B172" s="30" t="s">
        <v>93</v>
      </c>
      <c r="C172" s="26" t="s">
        <v>17</v>
      </c>
      <c r="D172" s="26" t="s">
        <v>40</v>
      </c>
      <c r="E172" s="26" t="s">
        <v>159</v>
      </c>
      <c r="F172" s="26" t="s">
        <v>22</v>
      </c>
      <c r="G172" s="37">
        <v>245.8</v>
      </c>
      <c r="H172" s="37">
        <v>178.2</v>
      </c>
      <c r="I172" s="56">
        <f t="shared" si="25"/>
        <v>72.497965825874687</v>
      </c>
    </row>
    <row r="173" spans="1:9" ht="22.5">
      <c r="A173" s="8"/>
      <c r="B173" s="30" t="s">
        <v>318</v>
      </c>
      <c r="C173" s="26" t="s">
        <v>17</v>
      </c>
      <c r="D173" s="26" t="s">
        <v>40</v>
      </c>
      <c r="E173" s="26" t="s">
        <v>317</v>
      </c>
      <c r="F173" s="26"/>
      <c r="G173" s="37">
        <f>G174</f>
        <v>82.7</v>
      </c>
      <c r="H173" s="37">
        <f>H174</f>
        <v>67.7</v>
      </c>
      <c r="I173" s="56">
        <f t="shared" si="25"/>
        <v>81.862152357920195</v>
      </c>
    </row>
    <row r="174" spans="1:9" ht="22.5">
      <c r="A174" s="8"/>
      <c r="B174" s="30" t="s">
        <v>93</v>
      </c>
      <c r="C174" s="26" t="s">
        <v>17</v>
      </c>
      <c r="D174" s="26" t="s">
        <v>40</v>
      </c>
      <c r="E174" s="26" t="s">
        <v>317</v>
      </c>
      <c r="F174" s="26" t="s">
        <v>22</v>
      </c>
      <c r="G174" s="37">
        <v>82.7</v>
      </c>
      <c r="H174" s="37">
        <v>67.7</v>
      </c>
      <c r="I174" s="56">
        <f t="shared" si="25"/>
        <v>81.862152357920195</v>
      </c>
    </row>
    <row r="175" spans="1:9" ht="22.5">
      <c r="A175" s="8"/>
      <c r="B175" s="30" t="s">
        <v>163</v>
      </c>
      <c r="C175" s="26" t="s">
        <v>17</v>
      </c>
      <c r="D175" s="26" t="s">
        <v>40</v>
      </c>
      <c r="E175" s="26" t="s">
        <v>164</v>
      </c>
      <c r="F175" s="27"/>
      <c r="G175" s="11">
        <f t="shared" ref="G175:H176" si="30">G176</f>
        <v>63.099999999999994</v>
      </c>
      <c r="H175" s="11">
        <f t="shared" si="30"/>
        <v>63.099999999999994</v>
      </c>
      <c r="I175" s="56">
        <f t="shared" si="25"/>
        <v>100</v>
      </c>
    </row>
    <row r="176" spans="1:9">
      <c r="A176" s="8"/>
      <c r="B176" s="28" t="s">
        <v>204</v>
      </c>
      <c r="C176" s="26" t="s">
        <v>17</v>
      </c>
      <c r="D176" s="26" t="s">
        <v>40</v>
      </c>
      <c r="E176" s="26" t="s">
        <v>176</v>
      </c>
      <c r="F176" s="27"/>
      <c r="G176" s="11">
        <f t="shared" si="30"/>
        <v>63.099999999999994</v>
      </c>
      <c r="H176" s="11">
        <f t="shared" si="30"/>
        <v>63.099999999999994</v>
      </c>
      <c r="I176" s="56">
        <f t="shared" si="25"/>
        <v>100</v>
      </c>
    </row>
    <row r="177" spans="1:9" ht="33.75">
      <c r="A177" s="8"/>
      <c r="B177" s="28" t="s">
        <v>141</v>
      </c>
      <c r="C177" s="26" t="s">
        <v>17</v>
      </c>
      <c r="D177" s="26" t="s">
        <v>40</v>
      </c>
      <c r="E177" s="26" t="s">
        <v>142</v>
      </c>
      <c r="F177" s="26"/>
      <c r="G177" s="11">
        <f>G178+G180</f>
        <v>63.099999999999994</v>
      </c>
      <c r="H177" s="11">
        <f>H178+H180</f>
        <v>63.099999999999994</v>
      </c>
      <c r="I177" s="56">
        <f t="shared" si="25"/>
        <v>100</v>
      </c>
    </row>
    <row r="178" spans="1:9" ht="56.25">
      <c r="A178" s="8"/>
      <c r="B178" s="36" t="s">
        <v>395</v>
      </c>
      <c r="C178" s="26" t="s">
        <v>17</v>
      </c>
      <c r="D178" s="26" t="s">
        <v>40</v>
      </c>
      <c r="E178" s="26" t="s">
        <v>481</v>
      </c>
      <c r="F178" s="26"/>
      <c r="G178" s="11">
        <f>SUM(G179:G179)</f>
        <v>24.2</v>
      </c>
      <c r="H178" s="11">
        <f>SUM(H179:H179)</f>
        <v>24.2</v>
      </c>
      <c r="I178" s="56">
        <f t="shared" si="25"/>
        <v>100</v>
      </c>
    </row>
    <row r="179" spans="1:9">
      <c r="A179" s="8"/>
      <c r="B179" s="28" t="s">
        <v>205</v>
      </c>
      <c r="C179" s="26" t="s">
        <v>17</v>
      </c>
      <c r="D179" s="26" t="s">
        <v>40</v>
      </c>
      <c r="E179" s="26" t="s">
        <v>481</v>
      </c>
      <c r="F179" s="26" t="s">
        <v>206</v>
      </c>
      <c r="G179" s="11">
        <v>24.2</v>
      </c>
      <c r="H179" s="11">
        <v>24.2</v>
      </c>
      <c r="I179" s="56">
        <f t="shared" si="25"/>
        <v>100</v>
      </c>
    </row>
    <row r="180" spans="1:9" ht="45">
      <c r="A180" s="8"/>
      <c r="B180" s="36" t="s">
        <v>396</v>
      </c>
      <c r="C180" s="26" t="s">
        <v>17</v>
      </c>
      <c r="D180" s="26" t="s">
        <v>40</v>
      </c>
      <c r="E180" s="26" t="s">
        <v>482</v>
      </c>
      <c r="F180" s="26"/>
      <c r="G180" s="11">
        <f>SUM(G181:G181)</f>
        <v>38.9</v>
      </c>
      <c r="H180" s="11">
        <f>SUM(H181:H181)</f>
        <v>38.9</v>
      </c>
      <c r="I180" s="56">
        <f t="shared" si="25"/>
        <v>100</v>
      </c>
    </row>
    <row r="181" spans="1:9">
      <c r="A181" s="8"/>
      <c r="B181" s="28" t="s">
        <v>205</v>
      </c>
      <c r="C181" s="26" t="s">
        <v>17</v>
      </c>
      <c r="D181" s="26" t="s">
        <v>40</v>
      </c>
      <c r="E181" s="26" t="s">
        <v>482</v>
      </c>
      <c r="F181" s="26" t="s">
        <v>206</v>
      </c>
      <c r="G181" s="11">
        <v>38.9</v>
      </c>
      <c r="H181" s="11">
        <v>38.9</v>
      </c>
      <c r="I181" s="56">
        <f t="shared" si="25"/>
        <v>100</v>
      </c>
    </row>
    <row r="182" spans="1:9">
      <c r="A182" s="8">
        <v>4</v>
      </c>
      <c r="B182" s="15" t="s">
        <v>41</v>
      </c>
      <c r="C182" s="9" t="s">
        <v>19</v>
      </c>
      <c r="D182" s="9"/>
      <c r="E182" s="9"/>
      <c r="F182" s="33"/>
      <c r="G182" s="17">
        <f>G183+G193+G207</f>
        <v>22081.399999999998</v>
      </c>
      <c r="H182" s="17">
        <f>H183+H193+H207</f>
        <v>21389</v>
      </c>
      <c r="I182" s="17">
        <f t="shared" si="25"/>
        <v>96.864329254485682</v>
      </c>
    </row>
    <row r="183" spans="1:9">
      <c r="A183" s="8" t="s">
        <v>42</v>
      </c>
      <c r="B183" s="15" t="s">
        <v>153</v>
      </c>
      <c r="C183" s="9" t="s">
        <v>19</v>
      </c>
      <c r="D183" s="9" t="s">
        <v>47</v>
      </c>
      <c r="E183" s="9"/>
      <c r="F183" s="9"/>
      <c r="G183" s="20">
        <f>G184+G190</f>
        <v>465.40000000000003</v>
      </c>
      <c r="H183" s="20">
        <f>H184+H190</f>
        <v>465.40000000000003</v>
      </c>
      <c r="I183" s="17">
        <f t="shared" si="25"/>
        <v>100</v>
      </c>
    </row>
    <row r="184" spans="1:9" ht="33.75">
      <c r="A184" s="12"/>
      <c r="B184" s="30" t="s">
        <v>367</v>
      </c>
      <c r="C184" s="26" t="s">
        <v>19</v>
      </c>
      <c r="D184" s="26" t="s">
        <v>47</v>
      </c>
      <c r="E184" s="26" t="s">
        <v>165</v>
      </c>
      <c r="F184" s="27"/>
      <c r="G184" s="11">
        <f>G185</f>
        <v>170.8</v>
      </c>
      <c r="H184" s="11">
        <f>H185</f>
        <v>170.8</v>
      </c>
      <c r="I184" s="56">
        <f t="shared" si="25"/>
        <v>100</v>
      </c>
    </row>
    <row r="185" spans="1:9">
      <c r="A185" s="12"/>
      <c r="B185" s="30" t="s">
        <v>167</v>
      </c>
      <c r="C185" s="26" t="s">
        <v>19</v>
      </c>
      <c r="D185" s="26" t="s">
        <v>47</v>
      </c>
      <c r="E185" s="26" t="s">
        <v>168</v>
      </c>
      <c r="F185" s="27"/>
      <c r="G185" s="11">
        <f>G186+G188</f>
        <v>170.8</v>
      </c>
      <c r="H185" s="11">
        <f t="shared" ref="H185" si="31">H186+H188</f>
        <v>170.8</v>
      </c>
      <c r="I185" s="56">
        <f t="shared" si="25"/>
        <v>100</v>
      </c>
    </row>
    <row r="186" spans="1:9" ht="22.5">
      <c r="A186" s="12"/>
      <c r="B186" s="30" t="s">
        <v>331</v>
      </c>
      <c r="C186" s="26" t="s">
        <v>19</v>
      </c>
      <c r="D186" s="26" t="s">
        <v>47</v>
      </c>
      <c r="E186" s="26" t="s">
        <v>333</v>
      </c>
      <c r="F186" s="27"/>
      <c r="G186" s="11">
        <f>SUM(G187:G187)</f>
        <v>76</v>
      </c>
      <c r="H186" s="11">
        <f>SUM(H187:H187)</f>
        <v>76</v>
      </c>
      <c r="I186" s="56">
        <f t="shared" si="25"/>
        <v>100</v>
      </c>
    </row>
    <row r="187" spans="1:9" ht="22.5">
      <c r="A187" s="12"/>
      <c r="B187" s="30" t="s">
        <v>93</v>
      </c>
      <c r="C187" s="26" t="s">
        <v>19</v>
      </c>
      <c r="D187" s="26" t="s">
        <v>47</v>
      </c>
      <c r="E187" s="26" t="s">
        <v>333</v>
      </c>
      <c r="F187" s="26" t="s">
        <v>22</v>
      </c>
      <c r="G187" s="11">
        <v>76</v>
      </c>
      <c r="H187" s="11">
        <v>76</v>
      </c>
      <c r="I187" s="56">
        <f t="shared" si="25"/>
        <v>100</v>
      </c>
    </row>
    <row r="188" spans="1:9" ht="67.5">
      <c r="A188" s="12"/>
      <c r="B188" s="31" t="s">
        <v>397</v>
      </c>
      <c r="C188" s="26" t="s">
        <v>19</v>
      </c>
      <c r="D188" s="26" t="s">
        <v>47</v>
      </c>
      <c r="E188" s="26" t="s">
        <v>398</v>
      </c>
      <c r="F188" s="26"/>
      <c r="G188" s="11">
        <f>G189</f>
        <v>94.8</v>
      </c>
      <c r="H188" s="11">
        <f>H189</f>
        <v>94.8</v>
      </c>
      <c r="I188" s="56">
        <f t="shared" si="25"/>
        <v>100</v>
      </c>
    </row>
    <row r="189" spans="1:9" ht="22.5">
      <c r="A189" s="12"/>
      <c r="B189" s="30" t="s">
        <v>93</v>
      </c>
      <c r="C189" s="26" t="s">
        <v>19</v>
      </c>
      <c r="D189" s="26" t="s">
        <v>47</v>
      </c>
      <c r="E189" s="26" t="s">
        <v>398</v>
      </c>
      <c r="F189" s="26" t="s">
        <v>22</v>
      </c>
      <c r="G189" s="11">
        <v>94.8</v>
      </c>
      <c r="H189" s="11">
        <v>94.8</v>
      </c>
      <c r="I189" s="56">
        <f t="shared" si="25"/>
        <v>100</v>
      </c>
    </row>
    <row r="190" spans="1:9">
      <c r="A190" s="12"/>
      <c r="B190" s="24" t="s">
        <v>162</v>
      </c>
      <c r="C190" s="26" t="s">
        <v>19</v>
      </c>
      <c r="D190" s="26" t="s">
        <v>47</v>
      </c>
      <c r="E190" s="26" t="s">
        <v>152</v>
      </c>
      <c r="F190" s="26"/>
      <c r="G190" s="11">
        <f>G191</f>
        <v>294.60000000000002</v>
      </c>
      <c r="H190" s="11">
        <f t="shared" ref="H190" si="32">H191</f>
        <v>294.60000000000002</v>
      </c>
      <c r="I190" s="56">
        <f t="shared" si="25"/>
        <v>100</v>
      </c>
    </row>
    <row r="191" spans="1:9" ht="33.75">
      <c r="A191" s="12"/>
      <c r="B191" s="31" t="s">
        <v>399</v>
      </c>
      <c r="C191" s="26" t="s">
        <v>19</v>
      </c>
      <c r="D191" s="26" t="s">
        <v>47</v>
      </c>
      <c r="E191" s="26" t="s">
        <v>400</v>
      </c>
      <c r="F191" s="26"/>
      <c r="G191" s="11">
        <f>G192</f>
        <v>294.60000000000002</v>
      </c>
      <c r="H191" s="11">
        <f>H192</f>
        <v>294.60000000000002</v>
      </c>
      <c r="I191" s="56">
        <f t="shared" si="25"/>
        <v>100</v>
      </c>
    </row>
    <row r="192" spans="1:9" ht="22.5">
      <c r="A192" s="12"/>
      <c r="B192" s="28" t="s">
        <v>93</v>
      </c>
      <c r="C192" s="26" t="s">
        <v>19</v>
      </c>
      <c r="D192" s="26" t="s">
        <v>47</v>
      </c>
      <c r="E192" s="26" t="s">
        <v>400</v>
      </c>
      <c r="F192" s="26" t="s">
        <v>22</v>
      </c>
      <c r="G192" s="11">
        <v>294.60000000000002</v>
      </c>
      <c r="H192" s="11">
        <v>294.60000000000002</v>
      </c>
      <c r="I192" s="56">
        <f t="shared" si="25"/>
        <v>100</v>
      </c>
    </row>
    <row r="193" spans="1:9">
      <c r="A193" s="8" t="s">
        <v>44</v>
      </c>
      <c r="B193" s="15" t="s">
        <v>111</v>
      </c>
      <c r="C193" s="9" t="s">
        <v>19</v>
      </c>
      <c r="D193" s="9" t="s">
        <v>43</v>
      </c>
      <c r="E193" s="9"/>
      <c r="F193" s="9"/>
      <c r="G193" s="17">
        <f>G194</f>
        <v>20070.699999999997</v>
      </c>
      <c r="H193" s="17">
        <f t="shared" ref="H193:H194" si="33">H194</f>
        <v>19830.899999999998</v>
      </c>
      <c r="I193" s="17">
        <f t="shared" si="25"/>
        <v>98.805223534804469</v>
      </c>
    </row>
    <row r="194" spans="1:9" ht="22.5">
      <c r="A194" s="12"/>
      <c r="B194" s="30" t="s">
        <v>166</v>
      </c>
      <c r="C194" s="26" t="s">
        <v>19</v>
      </c>
      <c r="D194" s="26" t="s">
        <v>43</v>
      </c>
      <c r="E194" s="26" t="s">
        <v>165</v>
      </c>
      <c r="F194" s="26"/>
      <c r="G194" s="11">
        <f>G195</f>
        <v>20070.699999999997</v>
      </c>
      <c r="H194" s="11">
        <f t="shared" si="33"/>
        <v>19830.899999999998</v>
      </c>
      <c r="I194" s="56">
        <f t="shared" si="25"/>
        <v>98.805223534804469</v>
      </c>
    </row>
    <row r="195" spans="1:9">
      <c r="A195" s="12"/>
      <c r="B195" s="30" t="s">
        <v>167</v>
      </c>
      <c r="C195" s="26" t="s">
        <v>19</v>
      </c>
      <c r="D195" s="26" t="s">
        <v>43</v>
      </c>
      <c r="E195" s="26" t="s">
        <v>168</v>
      </c>
      <c r="F195" s="26"/>
      <c r="G195" s="11">
        <f>G196+G199+G204</f>
        <v>20070.699999999997</v>
      </c>
      <c r="H195" s="11">
        <f>H196+H199+H204</f>
        <v>19830.899999999998</v>
      </c>
      <c r="I195" s="56">
        <f t="shared" si="25"/>
        <v>98.805223534804469</v>
      </c>
    </row>
    <row r="196" spans="1:9">
      <c r="A196" s="12"/>
      <c r="B196" s="32" t="s">
        <v>112</v>
      </c>
      <c r="C196" s="26" t="s">
        <v>19</v>
      </c>
      <c r="D196" s="26" t="s">
        <v>43</v>
      </c>
      <c r="E196" s="26" t="s">
        <v>113</v>
      </c>
      <c r="F196" s="26"/>
      <c r="G196" s="11">
        <f>G197+G198</f>
        <v>13849.599999999999</v>
      </c>
      <c r="H196" s="11">
        <f t="shared" ref="H196" si="34">H197+H198</f>
        <v>13609.8</v>
      </c>
      <c r="I196" s="56">
        <f t="shared" si="25"/>
        <v>98.268542051756015</v>
      </c>
    </row>
    <row r="197" spans="1:9" ht="22.5">
      <c r="A197" s="12"/>
      <c r="B197" s="30" t="s">
        <v>93</v>
      </c>
      <c r="C197" s="26" t="s">
        <v>19</v>
      </c>
      <c r="D197" s="26" t="s">
        <v>43</v>
      </c>
      <c r="E197" s="26" t="s">
        <v>113</v>
      </c>
      <c r="F197" s="26" t="s">
        <v>22</v>
      </c>
      <c r="G197" s="11">
        <v>3304.7</v>
      </c>
      <c r="H197" s="11">
        <v>3064.9</v>
      </c>
      <c r="I197" s="56">
        <f t="shared" si="25"/>
        <v>92.743668109056813</v>
      </c>
    </row>
    <row r="198" spans="1:9">
      <c r="A198" s="12"/>
      <c r="B198" s="24" t="s">
        <v>205</v>
      </c>
      <c r="C198" s="26" t="s">
        <v>19</v>
      </c>
      <c r="D198" s="26" t="s">
        <v>43</v>
      </c>
      <c r="E198" s="26" t="s">
        <v>113</v>
      </c>
      <c r="F198" s="26" t="s">
        <v>206</v>
      </c>
      <c r="G198" s="11">
        <v>10544.9</v>
      </c>
      <c r="H198" s="11">
        <v>10544.9</v>
      </c>
      <c r="I198" s="56">
        <f t="shared" si="25"/>
        <v>100</v>
      </c>
    </row>
    <row r="199" spans="1:9" ht="22.5">
      <c r="A199" s="12"/>
      <c r="B199" s="24" t="s">
        <v>484</v>
      </c>
      <c r="C199" s="26" t="s">
        <v>19</v>
      </c>
      <c r="D199" s="26" t="s">
        <v>43</v>
      </c>
      <c r="E199" s="26" t="s">
        <v>483</v>
      </c>
      <c r="F199" s="26"/>
      <c r="G199" s="11">
        <f>SUM(G200:G203)</f>
        <v>5800</v>
      </c>
      <c r="H199" s="11">
        <f>SUM(H200:H203)</f>
        <v>5800</v>
      </c>
      <c r="I199" s="56">
        <f t="shared" ref="I199:I262" si="35">H199/G199*100</f>
        <v>100</v>
      </c>
    </row>
    <row r="200" spans="1:9" ht="22.5">
      <c r="A200" s="12"/>
      <c r="B200" s="28" t="s">
        <v>409</v>
      </c>
      <c r="C200" s="26" t="s">
        <v>19</v>
      </c>
      <c r="D200" s="26" t="s">
        <v>43</v>
      </c>
      <c r="E200" s="26" t="s">
        <v>483</v>
      </c>
      <c r="F200" s="26" t="s">
        <v>22</v>
      </c>
      <c r="G200" s="11">
        <v>76.7</v>
      </c>
      <c r="H200" s="11">
        <v>76.7</v>
      </c>
      <c r="I200" s="56">
        <f t="shared" ref="I200:I201" si="36">H200/G200*100</f>
        <v>100</v>
      </c>
    </row>
    <row r="201" spans="1:9" ht="22.5">
      <c r="A201" s="12"/>
      <c r="B201" s="28" t="s">
        <v>378</v>
      </c>
      <c r="C201" s="26" t="s">
        <v>19</v>
      </c>
      <c r="D201" s="26" t="s">
        <v>43</v>
      </c>
      <c r="E201" s="26" t="s">
        <v>483</v>
      </c>
      <c r="F201" s="26" t="s">
        <v>22</v>
      </c>
      <c r="G201" s="11">
        <v>1457.9</v>
      </c>
      <c r="H201" s="11">
        <v>1457.9</v>
      </c>
      <c r="I201" s="56">
        <f t="shared" si="36"/>
        <v>100</v>
      </c>
    </row>
    <row r="202" spans="1:9">
      <c r="A202" s="12"/>
      <c r="B202" s="24" t="s">
        <v>443</v>
      </c>
      <c r="C202" s="26" t="s">
        <v>19</v>
      </c>
      <c r="D202" s="26" t="s">
        <v>43</v>
      </c>
      <c r="E202" s="26" t="s">
        <v>483</v>
      </c>
      <c r="F202" s="26" t="s">
        <v>206</v>
      </c>
      <c r="G202" s="11">
        <v>213.3</v>
      </c>
      <c r="H202" s="11">
        <v>213.3</v>
      </c>
      <c r="I202" s="56">
        <f t="shared" si="35"/>
        <v>100</v>
      </c>
    </row>
    <row r="203" spans="1:9">
      <c r="A203" s="12"/>
      <c r="B203" s="24" t="s">
        <v>444</v>
      </c>
      <c r="C203" s="26" t="s">
        <v>19</v>
      </c>
      <c r="D203" s="26" t="s">
        <v>43</v>
      </c>
      <c r="E203" s="26" t="s">
        <v>483</v>
      </c>
      <c r="F203" s="26" t="s">
        <v>206</v>
      </c>
      <c r="G203" s="11">
        <v>4052.1</v>
      </c>
      <c r="H203" s="11">
        <v>4052.1</v>
      </c>
      <c r="I203" s="56">
        <f t="shared" si="35"/>
        <v>100</v>
      </c>
    </row>
    <row r="204" spans="1:9" ht="22.5">
      <c r="A204" s="12"/>
      <c r="B204" s="60" t="s">
        <v>460</v>
      </c>
      <c r="C204" s="61" t="s">
        <v>19</v>
      </c>
      <c r="D204" s="61" t="s">
        <v>43</v>
      </c>
      <c r="E204" s="61" t="s">
        <v>461</v>
      </c>
      <c r="F204" s="61"/>
      <c r="G204" s="55">
        <f>SUM(G205:G206)</f>
        <v>421.1</v>
      </c>
      <c r="H204" s="55">
        <f>SUM(H205:H206)</f>
        <v>421.1</v>
      </c>
      <c r="I204" s="55">
        <f t="shared" si="35"/>
        <v>100</v>
      </c>
    </row>
    <row r="205" spans="1:9">
      <c r="A205" s="12"/>
      <c r="B205" s="24" t="s">
        <v>443</v>
      </c>
      <c r="C205" s="26" t="s">
        <v>19</v>
      </c>
      <c r="D205" s="26" t="s">
        <v>43</v>
      </c>
      <c r="E205" s="26" t="s">
        <v>461</v>
      </c>
      <c r="F205" s="26" t="s">
        <v>206</v>
      </c>
      <c r="G205" s="11">
        <v>21.1</v>
      </c>
      <c r="H205" s="11">
        <v>21.1</v>
      </c>
      <c r="I205" s="56">
        <f t="shared" si="35"/>
        <v>100</v>
      </c>
    </row>
    <row r="206" spans="1:9">
      <c r="A206" s="12"/>
      <c r="B206" s="24" t="s">
        <v>444</v>
      </c>
      <c r="C206" s="26" t="s">
        <v>19</v>
      </c>
      <c r="D206" s="26" t="s">
        <v>43</v>
      </c>
      <c r="E206" s="26" t="s">
        <v>461</v>
      </c>
      <c r="F206" s="26" t="s">
        <v>206</v>
      </c>
      <c r="G206" s="11">
        <v>400</v>
      </c>
      <c r="H206" s="11">
        <v>400</v>
      </c>
      <c r="I206" s="56">
        <f t="shared" si="35"/>
        <v>100</v>
      </c>
    </row>
    <row r="207" spans="1:9">
      <c r="A207" s="8" t="s">
        <v>361</v>
      </c>
      <c r="B207" s="15" t="s">
        <v>320</v>
      </c>
      <c r="C207" s="25" t="s">
        <v>19</v>
      </c>
      <c r="D207" s="25" t="s">
        <v>45</v>
      </c>
      <c r="E207" s="25"/>
      <c r="F207" s="25"/>
      <c r="G207" s="20">
        <f>G208+G212+G220</f>
        <v>1545.3</v>
      </c>
      <c r="H207" s="20">
        <f>H208+H212+H220</f>
        <v>1092.7</v>
      </c>
      <c r="I207" s="17">
        <f t="shared" si="35"/>
        <v>70.711188765935418</v>
      </c>
    </row>
    <row r="208" spans="1:9" ht="22.5">
      <c r="A208" s="12"/>
      <c r="B208" s="30" t="s">
        <v>171</v>
      </c>
      <c r="C208" s="26" t="s">
        <v>19</v>
      </c>
      <c r="D208" s="26" t="s">
        <v>45</v>
      </c>
      <c r="E208" s="26" t="s">
        <v>294</v>
      </c>
      <c r="F208" s="26"/>
      <c r="G208" s="11">
        <f>G209</f>
        <v>60</v>
      </c>
      <c r="H208" s="11">
        <f>H209</f>
        <v>60</v>
      </c>
      <c r="I208" s="56">
        <f t="shared" si="35"/>
        <v>100</v>
      </c>
    </row>
    <row r="209" spans="1:9" ht="22.5">
      <c r="A209" s="12"/>
      <c r="B209" s="30" t="s">
        <v>321</v>
      </c>
      <c r="C209" s="26" t="s">
        <v>19</v>
      </c>
      <c r="D209" s="26" t="s">
        <v>45</v>
      </c>
      <c r="E209" s="26" t="s">
        <v>319</v>
      </c>
      <c r="F209" s="26"/>
      <c r="G209" s="11">
        <f>G210</f>
        <v>60</v>
      </c>
      <c r="H209" s="11">
        <f>H210</f>
        <v>60</v>
      </c>
      <c r="I209" s="56">
        <f t="shared" si="35"/>
        <v>100</v>
      </c>
    </row>
    <row r="210" spans="1:9">
      <c r="A210" s="12"/>
      <c r="B210" s="30" t="s">
        <v>324</v>
      </c>
      <c r="C210" s="26" t="s">
        <v>19</v>
      </c>
      <c r="D210" s="26" t="s">
        <v>45</v>
      </c>
      <c r="E210" s="26" t="s">
        <v>323</v>
      </c>
      <c r="F210" s="26"/>
      <c r="G210" s="11">
        <f>SUM(G211:G211)</f>
        <v>60</v>
      </c>
      <c r="H210" s="11">
        <f>SUM(H211:H211)</f>
        <v>60</v>
      </c>
      <c r="I210" s="56">
        <f t="shared" si="35"/>
        <v>100</v>
      </c>
    </row>
    <row r="211" spans="1:9" ht="22.5">
      <c r="A211" s="12"/>
      <c r="B211" s="30" t="s">
        <v>93</v>
      </c>
      <c r="C211" s="26" t="s">
        <v>19</v>
      </c>
      <c r="D211" s="26" t="s">
        <v>45</v>
      </c>
      <c r="E211" s="26" t="s">
        <v>323</v>
      </c>
      <c r="F211" s="26" t="s">
        <v>22</v>
      </c>
      <c r="G211" s="11">
        <v>60</v>
      </c>
      <c r="H211" s="11">
        <v>60</v>
      </c>
      <c r="I211" s="56">
        <f t="shared" si="35"/>
        <v>100</v>
      </c>
    </row>
    <row r="212" spans="1:9" ht="33.75">
      <c r="A212" s="12"/>
      <c r="B212" s="30" t="s">
        <v>367</v>
      </c>
      <c r="C212" s="26" t="s">
        <v>19</v>
      </c>
      <c r="D212" s="26" t="s">
        <v>45</v>
      </c>
      <c r="E212" s="26" t="s">
        <v>165</v>
      </c>
      <c r="F212" s="27"/>
      <c r="G212" s="11">
        <f>SUM(G213)</f>
        <v>371.70000000000005</v>
      </c>
      <c r="H212" s="11">
        <f>SUM(H213)</f>
        <v>335</v>
      </c>
      <c r="I212" s="56">
        <f t="shared" si="35"/>
        <v>90.126446058649435</v>
      </c>
    </row>
    <row r="213" spans="1:9">
      <c r="A213" s="12"/>
      <c r="B213" s="30" t="s">
        <v>174</v>
      </c>
      <c r="C213" s="26" t="s">
        <v>19</v>
      </c>
      <c r="D213" s="26" t="s">
        <v>45</v>
      </c>
      <c r="E213" s="26" t="s">
        <v>175</v>
      </c>
      <c r="F213" s="26"/>
      <c r="G213" s="11">
        <f>G214+G216</f>
        <v>371.70000000000005</v>
      </c>
      <c r="H213" s="11">
        <f>H214+H216</f>
        <v>335</v>
      </c>
      <c r="I213" s="56">
        <f t="shared" si="35"/>
        <v>90.126446058649435</v>
      </c>
    </row>
    <row r="214" spans="1:9">
      <c r="A214" s="12"/>
      <c r="B214" s="30" t="s">
        <v>368</v>
      </c>
      <c r="C214" s="26" t="s">
        <v>19</v>
      </c>
      <c r="D214" s="26" t="s">
        <v>45</v>
      </c>
      <c r="E214" s="26" t="s">
        <v>369</v>
      </c>
      <c r="F214" s="26"/>
      <c r="G214" s="11">
        <f>G215</f>
        <v>315.70000000000005</v>
      </c>
      <c r="H214" s="11">
        <f>H215</f>
        <v>279</v>
      </c>
      <c r="I214" s="56">
        <f t="shared" si="35"/>
        <v>88.375039594551779</v>
      </c>
    </row>
    <row r="215" spans="1:9" ht="22.5">
      <c r="A215" s="12"/>
      <c r="B215" s="30" t="s">
        <v>93</v>
      </c>
      <c r="C215" s="26" t="s">
        <v>19</v>
      </c>
      <c r="D215" s="26" t="s">
        <v>45</v>
      </c>
      <c r="E215" s="26" t="s">
        <v>369</v>
      </c>
      <c r="F215" s="26" t="s">
        <v>22</v>
      </c>
      <c r="G215" s="11">
        <v>315.70000000000005</v>
      </c>
      <c r="H215" s="11">
        <v>279</v>
      </c>
      <c r="I215" s="56">
        <f t="shared" si="35"/>
        <v>88.375039594551779</v>
      </c>
    </row>
    <row r="216" spans="1:9" ht="22.5">
      <c r="A216" s="12"/>
      <c r="B216" s="30" t="s">
        <v>401</v>
      </c>
      <c r="C216" s="26" t="s">
        <v>19</v>
      </c>
      <c r="D216" s="26" t="s">
        <v>45</v>
      </c>
      <c r="E216" s="26" t="s">
        <v>402</v>
      </c>
      <c r="F216" s="26"/>
      <c r="G216" s="11">
        <f>SUM(G217:G219)</f>
        <v>56</v>
      </c>
      <c r="H216" s="11">
        <f>SUM(H217:H219)</f>
        <v>56</v>
      </c>
      <c r="I216" s="56">
        <f t="shared" si="35"/>
        <v>100</v>
      </c>
    </row>
    <row r="217" spans="1:9">
      <c r="A217" s="12"/>
      <c r="B217" s="28" t="s">
        <v>150</v>
      </c>
      <c r="C217" s="26" t="s">
        <v>19</v>
      </c>
      <c r="D217" s="26" t="s">
        <v>45</v>
      </c>
      <c r="E217" s="26" t="s">
        <v>402</v>
      </c>
      <c r="F217" s="26" t="s">
        <v>35</v>
      </c>
      <c r="G217" s="11">
        <v>33.200000000000003</v>
      </c>
      <c r="H217" s="11">
        <v>33.200000000000003</v>
      </c>
      <c r="I217" s="56">
        <f t="shared" si="35"/>
        <v>100</v>
      </c>
    </row>
    <row r="218" spans="1:9" ht="22.5">
      <c r="A218" s="12"/>
      <c r="B218" s="28" t="s">
        <v>151</v>
      </c>
      <c r="C218" s="26" t="s">
        <v>19</v>
      </c>
      <c r="D218" s="26" t="s">
        <v>45</v>
      </c>
      <c r="E218" s="26" t="s">
        <v>402</v>
      </c>
      <c r="F218" s="26" t="s">
        <v>109</v>
      </c>
      <c r="G218" s="11">
        <v>10.000000000000004</v>
      </c>
      <c r="H218" s="11">
        <v>10</v>
      </c>
      <c r="I218" s="56">
        <f t="shared" si="35"/>
        <v>99.999999999999972</v>
      </c>
    </row>
    <row r="219" spans="1:9" ht="22.5">
      <c r="A219" s="12"/>
      <c r="B219" s="30" t="s">
        <v>93</v>
      </c>
      <c r="C219" s="26" t="s">
        <v>19</v>
      </c>
      <c r="D219" s="26" t="s">
        <v>45</v>
      </c>
      <c r="E219" s="26" t="s">
        <v>402</v>
      </c>
      <c r="F219" s="26" t="s">
        <v>22</v>
      </c>
      <c r="G219" s="11">
        <v>12.799999999999997</v>
      </c>
      <c r="H219" s="11">
        <v>12.8</v>
      </c>
      <c r="I219" s="56">
        <f t="shared" si="35"/>
        <v>100.00000000000003</v>
      </c>
    </row>
    <row r="220" spans="1:9" ht="22.5">
      <c r="A220" s="12"/>
      <c r="B220" s="32" t="s">
        <v>163</v>
      </c>
      <c r="C220" s="26" t="s">
        <v>19</v>
      </c>
      <c r="D220" s="26" t="s">
        <v>45</v>
      </c>
      <c r="E220" s="26" t="s">
        <v>164</v>
      </c>
      <c r="F220" s="26"/>
      <c r="G220" s="11">
        <f t="shared" ref="G220:H221" si="37">G221</f>
        <v>1113.5999999999999</v>
      </c>
      <c r="H220" s="11">
        <f t="shared" si="37"/>
        <v>697.7</v>
      </c>
      <c r="I220" s="56">
        <f t="shared" si="35"/>
        <v>62.65265804597702</v>
      </c>
    </row>
    <row r="221" spans="1:9" ht="22.5">
      <c r="A221" s="12"/>
      <c r="B221" s="32" t="s">
        <v>327</v>
      </c>
      <c r="C221" s="26" t="s">
        <v>19</v>
      </c>
      <c r="D221" s="26" t="s">
        <v>45</v>
      </c>
      <c r="E221" s="26" t="s">
        <v>325</v>
      </c>
      <c r="F221" s="26"/>
      <c r="G221" s="11">
        <f t="shared" si="37"/>
        <v>1113.5999999999999</v>
      </c>
      <c r="H221" s="11">
        <f t="shared" si="37"/>
        <v>697.7</v>
      </c>
      <c r="I221" s="56">
        <f t="shared" si="35"/>
        <v>62.65265804597702</v>
      </c>
    </row>
    <row r="222" spans="1:9" ht="33.75">
      <c r="A222" s="12"/>
      <c r="B222" s="32" t="s">
        <v>328</v>
      </c>
      <c r="C222" s="26" t="s">
        <v>19</v>
      </c>
      <c r="D222" s="26" t="s">
        <v>45</v>
      </c>
      <c r="E222" s="26" t="s">
        <v>326</v>
      </c>
      <c r="F222" s="26"/>
      <c r="G222" s="11">
        <f>SUM(G223:G224)</f>
        <v>1113.5999999999999</v>
      </c>
      <c r="H222" s="11">
        <f>SUM(H223:H224)</f>
        <v>697.7</v>
      </c>
      <c r="I222" s="56">
        <f t="shared" si="35"/>
        <v>62.65265804597702</v>
      </c>
    </row>
    <row r="223" spans="1:9" ht="22.5">
      <c r="A223" s="12"/>
      <c r="B223" s="30" t="s">
        <v>21</v>
      </c>
      <c r="C223" s="26" t="s">
        <v>19</v>
      </c>
      <c r="D223" s="26" t="s">
        <v>45</v>
      </c>
      <c r="E223" s="26" t="s">
        <v>326</v>
      </c>
      <c r="F223" s="26" t="s">
        <v>27</v>
      </c>
      <c r="G223" s="11">
        <v>269.2</v>
      </c>
      <c r="H223" s="11">
        <v>206</v>
      </c>
      <c r="I223" s="56">
        <f t="shared" si="35"/>
        <v>76.523031203566134</v>
      </c>
    </row>
    <row r="224" spans="1:9" ht="22.5">
      <c r="A224" s="12"/>
      <c r="B224" s="30" t="s">
        <v>93</v>
      </c>
      <c r="C224" s="26" t="s">
        <v>19</v>
      </c>
      <c r="D224" s="26" t="s">
        <v>45</v>
      </c>
      <c r="E224" s="26" t="s">
        <v>326</v>
      </c>
      <c r="F224" s="26" t="s">
        <v>22</v>
      </c>
      <c r="G224" s="11">
        <v>844.4</v>
      </c>
      <c r="H224" s="11">
        <v>491.7</v>
      </c>
      <c r="I224" s="56">
        <f t="shared" si="35"/>
        <v>58.230696352439601</v>
      </c>
    </row>
    <row r="225" spans="1:9">
      <c r="A225" s="8">
        <v>5</v>
      </c>
      <c r="B225" s="15" t="s">
        <v>46</v>
      </c>
      <c r="C225" s="9" t="s">
        <v>47</v>
      </c>
      <c r="D225" s="9"/>
      <c r="E225" s="9"/>
      <c r="F225" s="33"/>
      <c r="G225" s="38">
        <f>G226+G232+G261+G277</f>
        <v>172009.4</v>
      </c>
      <c r="H225" s="38">
        <f>H226+H232+H261+H277</f>
        <v>155901.6</v>
      </c>
      <c r="I225" s="17">
        <f t="shared" si="35"/>
        <v>90.635511780170162</v>
      </c>
    </row>
    <row r="226" spans="1:9">
      <c r="A226" s="8" t="s">
        <v>48</v>
      </c>
      <c r="B226" s="15" t="s">
        <v>329</v>
      </c>
      <c r="C226" s="25" t="s">
        <v>47</v>
      </c>
      <c r="D226" s="25" t="s">
        <v>8</v>
      </c>
      <c r="E226" s="25"/>
      <c r="F226" s="25"/>
      <c r="G226" s="20">
        <f>G227</f>
        <v>424.9</v>
      </c>
      <c r="H226" s="20">
        <f>H227</f>
        <v>329.4</v>
      </c>
      <c r="I226" s="17">
        <f t="shared" si="35"/>
        <v>77.524123323134859</v>
      </c>
    </row>
    <row r="227" spans="1:9" ht="22.5">
      <c r="A227" s="8"/>
      <c r="B227" s="32" t="s">
        <v>163</v>
      </c>
      <c r="C227" s="26" t="s">
        <v>47</v>
      </c>
      <c r="D227" s="26" t="s">
        <v>8</v>
      </c>
      <c r="E227" s="26" t="s">
        <v>164</v>
      </c>
      <c r="F227" s="26"/>
      <c r="G227" s="11">
        <f t="shared" ref="G227:H228" si="38">G228</f>
        <v>424.9</v>
      </c>
      <c r="H227" s="11">
        <f t="shared" si="38"/>
        <v>329.4</v>
      </c>
      <c r="I227" s="56">
        <f t="shared" si="35"/>
        <v>77.524123323134859</v>
      </c>
    </row>
    <row r="228" spans="1:9" ht="22.5">
      <c r="A228" s="8"/>
      <c r="B228" s="32" t="s">
        <v>327</v>
      </c>
      <c r="C228" s="26" t="s">
        <v>47</v>
      </c>
      <c r="D228" s="26" t="s">
        <v>8</v>
      </c>
      <c r="E228" s="26" t="s">
        <v>325</v>
      </c>
      <c r="F228" s="26"/>
      <c r="G228" s="11">
        <f t="shared" si="38"/>
        <v>424.9</v>
      </c>
      <c r="H228" s="11">
        <f t="shared" si="38"/>
        <v>329.4</v>
      </c>
      <c r="I228" s="56">
        <f t="shared" si="35"/>
        <v>77.524123323134859</v>
      </c>
    </row>
    <row r="229" spans="1:9" ht="33.75">
      <c r="A229" s="8"/>
      <c r="B229" s="32" t="s">
        <v>328</v>
      </c>
      <c r="C229" s="26" t="s">
        <v>47</v>
      </c>
      <c r="D229" s="26" t="s">
        <v>8</v>
      </c>
      <c r="E229" s="26" t="s">
        <v>326</v>
      </c>
      <c r="F229" s="26"/>
      <c r="G229" s="11">
        <f>SUM(G230:G231)</f>
        <v>424.9</v>
      </c>
      <c r="H229" s="11">
        <f>SUM(H230:H231)</f>
        <v>329.4</v>
      </c>
      <c r="I229" s="56">
        <f t="shared" si="35"/>
        <v>77.524123323134859</v>
      </c>
    </row>
    <row r="230" spans="1:9" ht="22.5">
      <c r="A230" s="8"/>
      <c r="B230" s="30" t="s">
        <v>93</v>
      </c>
      <c r="C230" s="26" t="s">
        <v>47</v>
      </c>
      <c r="D230" s="26" t="s">
        <v>8</v>
      </c>
      <c r="E230" s="26" t="s">
        <v>326</v>
      </c>
      <c r="F230" s="26" t="s">
        <v>22</v>
      </c>
      <c r="G230" s="37">
        <v>142</v>
      </c>
      <c r="H230" s="37">
        <v>46.5</v>
      </c>
      <c r="I230" s="56">
        <f t="shared" si="35"/>
        <v>32.74647887323944</v>
      </c>
    </row>
    <row r="231" spans="1:9">
      <c r="A231" s="8"/>
      <c r="B231" s="30" t="s">
        <v>332</v>
      </c>
      <c r="C231" s="26" t="s">
        <v>47</v>
      </c>
      <c r="D231" s="26" t="s">
        <v>8</v>
      </c>
      <c r="E231" s="26" t="s">
        <v>326</v>
      </c>
      <c r="F231" s="26" t="s">
        <v>69</v>
      </c>
      <c r="G231" s="37">
        <v>282.89999999999998</v>
      </c>
      <c r="H231" s="37">
        <v>282.89999999999998</v>
      </c>
      <c r="I231" s="56">
        <f t="shared" si="35"/>
        <v>100</v>
      </c>
    </row>
    <row r="232" spans="1:9">
      <c r="A232" s="8" t="s">
        <v>51</v>
      </c>
      <c r="B232" s="15" t="s">
        <v>49</v>
      </c>
      <c r="C232" s="25" t="s">
        <v>47</v>
      </c>
      <c r="D232" s="25" t="s">
        <v>11</v>
      </c>
      <c r="E232" s="25"/>
      <c r="F232" s="25"/>
      <c r="G232" s="20">
        <f>G233+G257</f>
        <v>153183.70000000001</v>
      </c>
      <c r="H232" s="20">
        <f>H233+H257</f>
        <v>137171.6</v>
      </c>
      <c r="I232" s="17">
        <f t="shared" si="35"/>
        <v>89.547125444809069</v>
      </c>
    </row>
    <row r="233" spans="1:9" ht="22.5">
      <c r="A233" s="12"/>
      <c r="B233" s="39" t="s">
        <v>166</v>
      </c>
      <c r="C233" s="26" t="s">
        <v>47</v>
      </c>
      <c r="D233" s="26" t="s">
        <v>11</v>
      </c>
      <c r="E233" s="26" t="s">
        <v>165</v>
      </c>
      <c r="F233" s="26"/>
      <c r="G233" s="11">
        <f>G234</f>
        <v>152573.70000000001</v>
      </c>
      <c r="H233" s="11">
        <f>H234</f>
        <v>136861.6</v>
      </c>
      <c r="I233" s="56">
        <f t="shared" si="35"/>
        <v>89.701960429615326</v>
      </c>
    </row>
    <row r="234" spans="1:9">
      <c r="A234" s="12"/>
      <c r="B234" s="30" t="s">
        <v>167</v>
      </c>
      <c r="C234" s="26" t="s">
        <v>47</v>
      </c>
      <c r="D234" s="26" t="s">
        <v>11</v>
      </c>
      <c r="E234" s="26" t="s">
        <v>168</v>
      </c>
      <c r="F234" s="26"/>
      <c r="G234" s="11">
        <f>G235+G241+G247+G255+G238+G249+G252</f>
        <v>152573.70000000001</v>
      </c>
      <c r="H234" s="11">
        <f>H235+H241+H247+H255+H238+H249+H252</f>
        <v>136861.6</v>
      </c>
      <c r="I234" s="56">
        <f t="shared" si="35"/>
        <v>89.701960429615326</v>
      </c>
    </row>
    <row r="235" spans="1:9" ht="22.5">
      <c r="A235" s="12"/>
      <c r="B235" s="28" t="s">
        <v>371</v>
      </c>
      <c r="C235" s="26" t="s">
        <v>47</v>
      </c>
      <c r="D235" s="26" t="s">
        <v>11</v>
      </c>
      <c r="E235" s="26" t="s">
        <v>372</v>
      </c>
      <c r="F235" s="26"/>
      <c r="G235" s="11">
        <f>G236+G237</f>
        <v>9520.8000000000011</v>
      </c>
      <c r="H235" s="11">
        <f t="shared" ref="H235" si="39">H236+H237</f>
        <v>0</v>
      </c>
      <c r="I235" s="56">
        <f t="shared" si="35"/>
        <v>0</v>
      </c>
    </row>
    <row r="236" spans="1:9" ht="22.5">
      <c r="A236" s="12"/>
      <c r="B236" s="30" t="s">
        <v>403</v>
      </c>
      <c r="C236" s="26" t="s">
        <v>47</v>
      </c>
      <c r="D236" s="26" t="s">
        <v>11</v>
      </c>
      <c r="E236" s="26" t="s">
        <v>372</v>
      </c>
      <c r="F236" s="26" t="s">
        <v>373</v>
      </c>
      <c r="G236" s="11">
        <v>34.1</v>
      </c>
      <c r="H236" s="11"/>
      <c r="I236" s="56">
        <f t="shared" si="35"/>
        <v>0</v>
      </c>
    </row>
    <row r="237" spans="1:9" ht="22.5">
      <c r="A237" s="12"/>
      <c r="B237" s="24" t="s">
        <v>406</v>
      </c>
      <c r="C237" s="26" t="s">
        <v>47</v>
      </c>
      <c r="D237" s="26" t="s">
        <v>11</v>
      </c>
      <c r="E237" s="26" t="s">
        <v>372</v>
      </c>
      <c r="F237" s="26" t="s">
        <v>50</v>
      </c>
      <c r="G237" s="11">
        <f>6466.9+3019.8</f>
        <v>9486.7000000000007</v>
      </c>
      <c r="H237" s="11"/>
      <c r="I237" s="56">
        <f t="shared" si="35"/>
        <v>0</v>
      </c>
    </row>
    <row r="238" spans="1:9" ht="56.25">
      <c r="A238" s="12"/>
      <c r="B238" s="40" t="s">
        <v>404</v>
      </c>
      <c r="C238" s="26" t="s">
        <v>47</v>
      </c>
      <c r="D238" s="26" t="s">
        <v>11</v>
      </c>
      <c r="E238" s="26" t="s">
        <v>405</v>
      </c>
      <c r="F238" s="26"/>
      <c r="G238" s="11">
        <f>SUM(G239:G240)</f>
        <v>1263.2</v>
      </c>
      <c r="H238" s="11">
        <f>SUM(H239:H240)</f>
        <v>1263.2</v>
      </c>
      <c r="I238" s="56">
        <f t="shared" si="35"/>
        <v>100</v>
      </c>
    </row>
    <row r="239" spans="1:9" ht="45">
      <c r="A239" s="12"/>
      <c r="B239" s="30" t="s">
        <v>455</v>
      </c>
      <c r="C239" s="26" t="s">
        <v>47</v>
      </c>
      <c r="D239" s="26" t="s">
        <v>11</v>
      </c>
      <c r="E239" s="26" t="s">
        <v>405</v>
      </c>
      <c r="F239" s="26" t="s">
        <v>322</v>
      </c>
      <c r="G239" s="11">
        <v>63.2</v>
      </c>
      <c r="H239" s="11">
        <v>63.2</v>
      </c>
      <c r="I239" s="56">
        <f t="shared" si="35"/>
        <v>100</v>
      </c>
    </row>
    <row r="240" spans="1:9" ht="45">
      <c r="A240" s="12"/>
      <c r="B240" s="30" t="s">
        <v>456</v>
      </c>
      <c r="C240" s="26" t="s">
        <v>47</v>
      </c>
      <c r="D240" s="26" t="s">
        <v>11</v>
      </c>
      <c r="E240" s="26" t="s">
        <v>405</v>
      </c>
      <c r="F240" s="26" t="s">
        <v>322</v>
      </c>
      <c r="G240" s="11">
        <v>1200</v>
      </c>
      <c r="H240" s="11">
        <v>1200</v>
      </c>
      <c r="I240" s="56">
        <f t="shared" si="35"/>
        <v>100</v>
      </c>
    </row>
    <row r="241" spans="1:9">
      <c r="A241" s="12"/>
      <c r="B241" s="30" t="s">
        <v>251</v>
      </c>
      <c r="C241" s="26" t="s">
        <v>47</v>
      </c>
      <c r="D241" s="26" t="s">
        <v>11</v>
      </c>
      <c r="E241" s="26" t="s">
        <v>115</v>
      </c>
      <c r="F241" s="27"/>
      <c r="G241" s="11">
        <f>SUM(G242:G246)</f>
        <v>16338</v>
      </c>
      <c r="H241" s="11">
        <f>SUM(H242:H246)</f>
        <v>10146.700000000001</v>
      </c>
      <c r="I241" s="56">
        <f t="shared" si="35"/>
        <v>62.104908801566907</v>
      </c>
    </row>
    <row r="242" spans="1:9" ht="22.5">
      <c r="A242" s="12"/>
      <c r="B242" s="30" t="s">
        <v>93</v>
      </c>
      <c r="C242" s="26" t="s">
        <v>47</v>
      </c>
      <c r="D242" s="26" t="s">
        <v>11</v>
      </c>
      <c r="E242" s="26" t="s">
        <v>115</v>
      </c>
      <c r="F242" s="27" t="s">
        <v>22</v>
      </c>
      <c r="G242" s="11">
        <v>6987.9</v>
      </c>
      <c r="H242" s="11">
        <v>2241.6999999999998</v>
      </c>
      <c r="I242" s="56">
        <f t="shared" si="35"/>
        <v>32.079737832539102</v>
      </c>
    </row>
    <row r="243" spans="1:9">
      <c r="A243" s="12"/>
      <c r="B243" s="30" t="s">
        <v>272</v>
      </c>
      <c r="C243" s="26" t="s">
        <v>47</v>
      </c>
      <c r="D243" s="26" t="s">
        <v>11</v>
      </c>
      <c r="E243" s="26" t="s">
        <v>115</v>
      </c>
      <c r="F243" s="27" t="s">
        <v>273</v>
      </c>
      <c r="G243" s="11">
        <v>803.6</v>
      </c>
      <c r="H243" s="11">
        <v>498</v>
      </c>
      <c r="I243" s="56">
        <f t="shared" si="35"/>
        <v>61.971129915380786</v>
      </c>
    </row>
    <row r="244" spans="1:9" ht="22.5">
      <c r="A244" s="12"/>
      <c r="B244" s="24" t="s">
        <v>406</v>
      </c>
      <c r="C244" s="26" t="s">
        <v>47</v>
      </c>
      <c r="D244" s="26" t="s">
        <v>11</v>
      </c>
      <c r="E244" s="26" t="s">
        <v>115</v>
      </c>
      <c r="F244" s="27" t="s">
        <v>50</v>
      </c>
      <c r="G244" s="11">
        <v>6522.3</v>
      </c>
      <c r="H244" s="11">
        <v>5397.8</v>
      </c>
      <c r="I244" s="56">
        <f t="shared" si="35"/>
        <v>82.759149379820002</v>
      </c>
    </row>
    <row r="245" spans="1:9">
      <c r="A245" s="12"/>
      <c r="B245" s="24" t="s">
        <v>205</v>
      </c>
      <c r="C245" s="26" t="s">
        <v>47</v>
      </c>
      <c r="D245" s="26" t="s">
        <v>11</v>
      </c>
      <c r="E245" s="26" t="s">
        <v>115</v>
      </c>
      <c r="F245" s="27" t="s">
        <v>206</v>
      </c>
      <c r="G245" s="11">
        <v>2009.2</v>
      </c>
      <c r="H245" s="11">
        <v>2009.2</v>
      </c>
      <c r="I245" s="56">
        <f t="shared" si="35"/>
        <v>100</v>
      </c>
    </row>
    <row r="246" spans="1:9">
      <c r="A246" s="12"/>
      <c r="B246" s="30" t="s">
        <v>102</v>
      </c>
      <c r="C246" s="26" t="s">
        <v>47</v>
      </c>
      <c r="D246" s="26" t="s">
        <v>11</v>
      </c>
      <c r="E246" s="26" t="s">
        <v>115</v>
      </c>
      <c r="F246" s="27" t="s">
        <v>36</v>
      </c>
      <c r="G246" s="11">
        <v>15</v>
      </c>
      <c r="H246" s="11"/>
      <c r="I246" s="56">
        <f t="shared" si="35"/>
        <v>0</v>
      </c>
    </row>
    <row r="247" spans="1:9" ht="67.5">
      <c r="A247" s="12"/>
      <c r="B247" s="31" t="s">
        <v>407</v>
      </c>
      <c r="C247" s="26" t="s">
        <v>47</v>
      </c>
      <c r="D247" s="26" t="s">
        <v>11</v>
      </c>
      <c r="E247" s="26" t="s">
        <v>408</v>
      </c>
      <c r="F247" s="27"/>
      <c r="G247" s="11">
        <f>SUM(G248:G248)</f>
        <v>3307.1</v>
      </c>
      <c r="H247" s="11">
        <f>SUM(H248:H248)</f>
        <v>3307.1</v>
      </c>
      <c r="I247" s="56">
        <f t="shared" si="35"/>
        <v>100</v>
      </c>
    </row>
    <row r="248" spans="1:9" ht="33.75">
      <c r="A248" s="12"/>
      <c r="B248" s="31" t="s">
        <v>183</v>
      </c>
      <c r="C248" s="26" t="s">
        <v>47</v>
      </c>
      <c r="D248" s="26" t="s">
        <v>11</v>
      </c>
      <c r="E248" s="26" t="s">
        <v>408</v>
      </c>
      <c r="F248" s="27" t="s">
        <v>186</v>
      </c>
      <c r="G248" s="11">
        <v>3307.1</v>
      </c>
      <c r="H248" s="11">
        <v>3307.1</v>
      </c>
      <c r="I248" s="56">
        <f t="shared" si="35"/>
        <v>100</v>
      </c>
    </row>
    <row r="249" spans="1:9" ht="33.75">
      <c r="A249" s="12"/>
      <c r="B249" s="24" t="s">
        <v>485</v>
      </c>
      <c r="C249" s="26" t="s">
        <v>47</v>
      </c>
      <c r="D249" s="26" t="s">
        <v>11</v>
      </c>
      <c r="E249" s="26" t="s">
        <v>486</v>
      </c>
      <c r="F249" s="27"/>
      <c r="G249" s="11">
        <f>SUM(G250:G251)</f>
        <v>118292.5</v>
      </c>
      <c r="H249" s="11">
        <f>SUM(H250:H251)</f>
        <v>118292.5</v>
      </c>
      <c r="I249" s="56">
        <f t="shared" si="35"/>
        <v>100</v>
      </c>
    </row>
    <row r="250" spans="1:9" ht="22.5">
      <c r="A250" s="12"/>
      <c r="B250" s="30" t="s">
        <v>378</v>
      </c>
      <c r="C250" s="26" t="s">
        <v>47</v>
      </c>
      <c r="D250" s="26" t="s">
        <v>11</v>
      </c>
      <c r="E250" s="26" t="s">
        <v>486</v>
      </c>
      <c r="F250" s="27" t="s">
        <v>22</v>
      </c>
      <c r="G250" s="11">
        <v>22095.200000000001</v>
      </c>
      <c r="H250" s="11">
        <v>22095.200000000001</v>
      </c>
      <c r="I250" s="56">
        <f t="shared" si="35"/>
        <v>100</v>
      </c>
    </row>
    <row r="251" spans="1:9" ht="22.5">
      <c r="A251" s="12"/>
      <c r="B251" s="24" t="s">
        <v>357</v>
      </c>
      <c r="C251" s="26" t="s">
        <v>47</v>
      </c>
      <c r="D251" s="26" t="s">
        <v>11</v>
      </c>
      <c r="E251" s="26" t="s">
        <v>486</v>
      </c>
      <c r="F251" s="27" t="s">
        <v>50</v>
      </c>
      <c r="G251" s="11">
        <v>96197.3</v>
      </c>
      <c r="H251" s="11">
        <v>96197.3</v>
      </c>
      <c r="I251" s="56">
        <f t="shared" si="35"/>
        <v>100</v>
      </c>
    </row>
    <row r="252" spans="1:9" ht="33.75">
      <c r="A252" s="12"/>
      <c r="B252" s="24" t="s">
        <v>490</v>
      </c>
      <c r="C252" s="26" t="s">
        <v>47</v>
      </c>
      <c r="D252" s="26" t="s">
        <v>11</v>
      </c>
      <c r="E252" s="26" t="s">
        <v>491</v>
      </c>
      <c r="F252" s="27"/>
      <c r="G252" s="11">
        <f>SUM(G253:G254)</f>
        <v>2153</v>
      </c>
      <c r="H252" s="11">
        <f>SUM(H253:H254)</f>
        <v>2153</v>
      </c>
      <c r="I252" s="56">
        <f t="shared" si="35"/>
        <v>100</v>
      </c>
    </row>
    <row r="253" spans="1:9" ht="22.5">
      <c r="A253" s="12"/>
      <c r="B253" s="30" t="s">
        <v>409</v>
      </c>
      <c r="C253" s="26" t="s">
        <v>47</v>
      </c>
      <c r="D253" s="26" t="s">
        <v>11</v>
      </c>
      <c r="E253" s="26" t="s">
        <v>491</v>
      </c>
      <c r="F253" s="27" t="s">
        <v>22</v>
      </c>
      <c r="G253" s="11">
        <v>107.6</v>
      </c>
      <c r="H253" s="11">
        <v>107.6</v>
      </c>
      <c r="I253" s="56">
        <f t="shared" si="35"/>
        <v>100</v>
      </c>
    </row>
    <row r="254" spans="1:9" ht="22.5">
      <c r="A254" s="12"/>
      <c r="B254" s="30" t="s">
        <v>378</v>
      </c>
      <c r="C254" s="26" t="s">
        <v>47</v>
      </c>
      <c r="D254" s="26" t="s">
        <v>11</v>
      </c>
      <c r="E254" s="26" t="s">
        <v>491</v>
      </c>
      <c r="F254" s="27" t="s">
        <v>22</v>
      </c>
      <c r="G254" s="11">
        <v>2045.4</v>
      </c>
      <c r="H254" s="11">
        <v>2045.4</v>
      </c>
      <c r="I254" s="56">
        <f t="shared" si="35"/>
        <v>100</v>
      </c>
    </row>
    <row r="255" spans="1:9" ht="22.5">
      <c r="A255" s="12"/>
      <c r="B255" s="30" t="s">
        <v>331</v>
      </c>
      <c r="C255" s="26" t="s">
        <v>47</v>
      </c>
      <c r="D255" s="26" t="s">
        <v>11</v>
      </c>
      <c r="E255" s="26" t="s">
        <v>333</v>
      </c>
      <c r="F255" s="27"/>
      <c r="G255" s="11">
        <f>SUM(G256:G256)</f>
        <v>1699.1</v>
      </c>
      <c r="H255" s="11">
        <f>SUM(H256:H256)</f>
        <v>1699.1</v>
      </c>
      <c r="I255" s="56">
        <f t="shared" si="35"/>
        <v>100</v>
      </c>
    </row>
    <row r="256" spans="1:9" ht="22.5">
      <c r="A256" s="12"/>
      <c r="B256" s="30" t="s">
        <v>378</v>
      </c>
      <c r="C256" s="26" t="s">
        <v>47</v>
      </c>
      <c r="D256" s="26" t="s">
        <v>11</v>
      </c>
      <c r="E256" s="26" t="s">
        <v>333</v>
      </c>
      <c r="F256" s="27" t="s">
        <v>22</v>
      </c>
      <c r="G256" s="11">
        <v>1699.1</v>
      </c>
      <c r="H256" s="11">
        <v>1699.1</v>
      </c>
      <c r="I256" s="56">
        <f t="shared" si="35"/>
        <v>100</v>
      </c>
    </row>
    <row r="257" spans="1:9" ht="22.5">
      <c r="A257" s="12"/>
      <c r="B257" s="32" t="s">
        <v>163</v>
      </c>
      <c r="C257" s="26" t="s">
        <v>47</v>
      </c>
      <c r="D257" s="26" t="s">
        <v>11</v>
      </c>
      <c r="E257" s="26" t="s">
        <v>164</v>
      </c>
      <c r="F257" s="26"/>
      <c r="G257" s="11">
        <f t="shared" ref="G257:H258" si="40">G258</f>
        <v>610</v>
      </c>
      <c r="H257" s="11">
        <f t="shared" si="40"/>
        <v>310</v>
      </c>
      <c r="I257" s="56">
        <f t="shared" si="35"/>
        <v>50.819672131147541</v>
      </c>
    </row>
    <row r="258" spans="1:9" ht="22.5">
      <c r="A258" s="12"/>
      <c r="B258" s="32" t="s">
        <v>327</v>
      </c>
      <c r="C258" s="26" t="s">
        <v>47</v>
      </c>
      <c r="D258" s="26" t="s">
        <v>11</v>
      </c>
      <c r="E258" s="26" t="s">
        <v>325</v>
      </c>
      <c r="F258" s="26"/>
      <c r="G258" s="11">
        <f t="shared" si="40"/>
        <v>610</v>
      </c>
      <c r="H258" s="11">
        <f t="shared" si="40"/>
        <v>310</v>
      </c>
      <c r="I258" s="56">
        <f t="shared" si="35"/>
        <v>50.819672131147541</v>
      </c>
    </row>
    <row r="259" spans="1:9" ht="33.75">
      <c r="A259" s="12"/>
      <c r="B259" s="32" t="s">
        <v>328</v>
      </c>
      <c r="C259" s="26" t="s">
        <v>47</v>
      </c>
      <c r="D259" s="26" t="s">
        <v>11</v>
      </c>
      <c r="E259" s="26" t="s">
        <v>326</v>
      </c>
      <c r="F259" s="26"/>
      <c r="G259" s="11">
        <f>SUM(G260:G260)</f>
        <v>610</v>
      </c>
      <c r="H259" s="11">
        <f>SUM(H260:H260)</f>
        <v>310</v>
      </c>
      <c r="I259" s="56">
        <f t="shared" si="35"/>
        <v>50.819672131147541</v>
      </c>
    </row>
    <row r="260" spans="1:9" ht="33.75">
      <c r="A260" s="12"/>
      <c r="B260" s="31" t="s">
        <v>183</v>
      </c>
      <c r="C260" s="26" t="s">
        <v>47</v>
      </c>
      <c r="D260" s="26" t="s">
        <v>11</v>
      </c>
      <c r="E260" s="26" t="s">
        <v>326</v>
      </c>
      <c r="F260" s="26" t="s">
        <v>186</v>
      </c>
      <c r="G260" s="11">
        <v>610</v>
      </c>
      <c r="H260" s="11">
        <v>310</v>
      </c>
      <c r="I260" s="56">
        <f t="shared" si="35"/>
        <v>50.819672131147541</v>
      </c>
    </row>
    <row r="261" spans="1:9">
      <c r="A261" s="8" t="s">
        <v>359</v>
      </c>
      <c r="B261" s="15" t="s">
        <v>330</v>
      </c>
      <c r="C261" s="25" t="s">
        <v>47</v>
      </c>
      <c r="D261" s="25" t="s">
        <v>17</v>
      </c>
      <c r="E261" s="25"/>
      <c r="F261" s="25"/>
      <c r="G261" s="20">
        <f>G272+G262</f>
        <v>3607.4</v>
      </c>
      <c r="H261" s="20">
        <f>H272+H262</f>
        <v>3607.4</v>
      </c>
      <c r="I261" s="17">
        <f t="shared" si="35"/>
        <v>100</v>
      </c>
    </row>
    <row r="262" spans="1:9" ht="22.5">
      <c r="A262" s="12"/>
      <c r="B262" s="30" t="s">
        <v>166</v>
      </c>
      <c r="C262" s="26" t="s">
        <v>47</v>
      </c>
      <c r="D262" s="26" t="s">
        <v>17</v>
      </c>
      <c r="E262" s="26" t="s">
        <v>165</v>
      </c>
      <c r="F262" s="27"/>
      <c r="G262" s="11">
        <f>G263+G267</f>
        <v>2217.9</v>
      </c>
      <c r="H262" s="11">
        <f t="shared" ref="H262" si="41">H263+H267</f>
        <v>2217.9</v>
      </c>
      <c r="I262" s="56">
        <f t="shared" si="35"/>
        <v>100</v>
      </c>
    </row>
    <row r="263" spans="1:9">
      <c r="A263" s="12"/>
      <c r="B263" s="30" t="s">
        <v>174</v>
      </c>
      <c r="C263" s="26" t="s">
        <v>47</v>
      </c>
      <c r="D263" s="26" t="s">
        <v>17</v>
      </c>
      <c r="E263" s="26" t="s">
        <v>175</v>
      </c>
      <c r="F263" s="27"/>
      <c r="G263" s="11">
        <f>SUM(G264)</f>
        <v>6</v>
      </c>
      <c r="H263" s="11">
        <f t="shared" ref="H263:H265" si="42">SUM(H264)</f>
        <v>6</v>
      </c>
      <c r="I263" s="56">
        <f t="shared" ref="I263:I326" si="43">H263/G263*100</f>
        <v>100</v>
      </c>
    </row>
    <row r="264" spans="1:9" ht="22.5">
      <c r="A264" s="12"/>
      <c r="B264" s="30" t="s">
        <v>411</v>
      </c>
      <c r="C264" s="26" t="s">
        <v>47</v>
      </c>
      <c r="D264" s="26" t="s">
        <v>17</v>
      </c>
      <c r="E264" s="26" t="s">
        <v>414</v>
      </c>
      <c r="F264" s="27"/>
      <c r="G264" s="11">
        <f>SUM(G265)</f>
        <v>6</v>
      </c>
      <c r="H264" s="11">
        <f t="shared" si="42"/>
        <v>6</v>
      </c>
      <c r="I264" s="56">
        <f t="shared" si="43"/>
        <v>100</v>
      </c>
    </row>
    <row r="265" spans="1:9" ht="22.5">
      <c r="A265" s="12"/>
      <c r="B265" s="30" t="s">
        <v>412</v>
      </c>
      <c r="C265" s="26" t="s">
        <v>47</v>
      </c>
      <c r="D265" s="26" t="s">
        <v>17</v>
      </c>
      <c r="E265" s="26" t="s">
        <v>415</v>
      </c>
      <c r="F265" s="27"/>
      <c r="G265" s="11">
        <f>SUM(G266)</f>
        <v>6</v>
      </c>
      <c r="H265" s="11">
        <f t="shared" si="42"/>
        <v>6</v>
      </c>
      <c r="I265" s="56">
        <f t="shared" si="43"/>
        <v>100</v>
      </c>
    </row>
    <row r="266" spans="1:9" ht="22.5">
      <c r="A266" s="12"/>
      <c r="B266" s="30" t="s">
        <v>93</v>
      </c>
      <c r="C266" s="26" t="s">
        <v>47</v>
      </c>
      <c r="D266" s="26" t="s">
        <v>17</v>
      </c>
      <c r="E266" s="26" t="s">
        <v>415</v>
      </c>
      <c r="F266" s="27" t="s">
        <v>22</v>
      </c>
      <c r="G266" s="11">
        <v>6</v>
      </c>
      <c r="H266" s="11">
        <v>6</v>
      </c>
      <c r="I266" s="56">
        <f t="shared" si="43"/>
        <v>100</v>
      </c>
    </row>
    <row r="267" spans="1:9">
      <c r="A267" s="12"/>
      <c r="B267" s="30" t="s">
        <v>167</v>
      </c>
      <c r="C267" s="26" t="s">
        <v>47</v>
      </c>
      <c r="D267" s="26" t="s">
        <v>17</v>
      </c>
      <c r="E267" s="26" t="s">
        <v>168</v>
      </c>
      <c r="F267" s="27"/>
      <c r="G267" s="11">
        <f>G268</f>
        <v>2211.9</v>
      </c>
      <c r="H267" s="11">
        <f>H268</f>
        <v>2211.9</v>
      </c>
      <c r="I267" s="56">
        <f t="shared" si="43"/>
        <v>100</v>
      </c>
    </row>
    <row r="268" spans="1:9" ht="22.5">
      <c r="A268" s="12"/>
      <c r="B268" s="30" t="s">
        <v>331</v>
      </c>
      <c r="C268" s="26" t="s">
        <v>47</v>
      </c>
      <c r="D268" s="26" t="s">
        <v>17</v>
      </c>
      <c r="E268" s="26" t="s">
        <v>333</v>
      </c>
      <c r="F268" s="27"/>
      <c r="G268" s="11">
        <f>SUM(G269:G271)</f>
        <v>2211.9</v>
      </c>
      <c r="H268" s="11">
        <f>SUM(H269:H271)</f>
        <v>2211.9</v>
      </c>
      <c r="I268" s="56">
        <f t="shared" si="43"/>
        <v>100</v>
      </c>
    </row>
    <row r="269" spans="1:9" ht="22.5">
      <c r="A269" s="12"/>
      <c r="B269" s="30" t="s">
        <v>93</v>
      </c>
      <c r="C269" s="26" t="s">
        <v>47</v>
      </c>
      <c r="D269" s="26" t="s">
        <v>17</v>
      </c>
      <c r="E269" s="26" t="s">
        <v>333</v>
      </c>
      <c r="F269" s="26" t="s">
        <v>22</v>
      </c>
      <c r="G269" s="11">
        <v>132</v>
      </c>
      <c r="H269" s="11">
        <v>132</v>
      </c>
      <c r="I269" s="56">
        <f t="shared" si="43"/>
        <v>100</v>
      </c>
    </row>
    <row r="270" spans="1:9">
      <c r="A270" s="12"/>
      <c r="B270" s="24" t="s">
        <v>205</v>
      </c>
      <c r="C270" s="26" t="s">
        <v>47</v>
      </c>
      <c r="D270" s="26" t="s">
        <v>17</v>
      </c>
      <c r="E270" s="26" t="s">
        <v>333</v>
      </c>
      <c r="F270" s="26" t="s">
        <v>206</v>
      </c>
      <c r="G270" s="11">
        <v>2029.9</v>
      </c>
      <c r="H270" s="11">
        <v>2029.9</v>
      </c>
      <c r="I270" s="56">
        <f t="shared" si="43"/>
        <v>100</v>
      </c>
    </row>
    <row r="271" spans="1:9">
      <c r="A271" s="12"/>
      <c r="B271" s="30" t="s">
        <v>332</v>
      </c>
      <c r="C271" s="26" t="s">
        <v>47</v>
      </c>
      <c r="D271" s="26" t="s">
        <v>17</v>
      </c>
      <c r="E271" s="26" t="s">
        <v>333</v>
      </c>
      <c r="F271" s="26" t="s">
        <v>69</v>
      </c>
      <c r="G271" s="11">
        <v>50</v>
      </c>
      <c r="H271" s="11">
        <v>50</v>
      </c>
      <c r="I271" s="56">
        <f t="shared" si="43"/>
        <v>100</v>
      </c>
    </row>
    <row r="272" spans="1:9" ht="22.5">
      <c r="A272" s="12"/>
      <c r="B272" s="30" t="s">
        <v>163</v>
      </c>
      <c r="C272" s="26" t="s">
        <v>47</v>
      </c>
      <c r="D272" s="26" t="s">
        <v>17</v>
      </c>
      <c r="E272" s="26" t="s">
        <v>164</v>
      </c>
      <c r="F272" s="27"/>
      <c r="G272" s="11">
        <f t="shared" ref="G272:H275" si="44">G273</f>
        <v>1389.5</v>
      </c>
      <c r="H272" s="11">
        <f t="shared" si="44"/>
        <v>1389.5</v>
      </c>
      <c r="I272" s="56">
        <f t="shared" si="43"/>
        <v>100</v>
      </c>
    </row>
    <row r="273" spans="1:9">
      <c r="A273" s="12"/>
      <c r="B273" s="30" t="s">
        <v>204</v>
      </c>
      <c r="C273" s="26" t="s">
        <v>47</v>
      </c>
      <c r="D273" s="26" t="s">
        <v>17</v>
      </c>
      <c r="E273" s="26" t="s">
        <v>176</v>
      </c>
      <c r="F273" s="27"/>
      <c r="G273" s="11">
        <f t="shared" si="44"/>
        <v>1389.5</v>
      </c>
      <c r="H273" s="11">
        <f t="shared" si="44"/>
        <v>1389.5</v>
      </c>
      <c r="I273" s="56">
        <f t="shared" si="43"/>
        <v>100</v>
      </c>
    </row>
    <row r="274" spans="1:9" ht="33.75">
      <c r="A274" s="12"/>
      <c r="B274" s="30" t="s">
        <v>141</v>
      </c>
      <c r="C274" s="26" t="s">
        <v>47</v>
      </c>
      <c r="D274" s="26" t="s">
        <v>17</v>
      </c>
      <c r="E274" s="26" t="s">
        <v>142</v>
      </c>
      <c r="F274" s="26"/>
      <c r="G274" s="11">
        <f t="shared" si="44"/>
        <v>1389.5</v>
      </c>
      <c r="H274" s="11">
        <f t="shared" si="44"/>
        <v>1389.5</v>
      </c>
      <c r="I274" s="56">
        <f t="shared" si="43"/>
        <v>100</v>
      </c>
    </row>
    <row r="275" spans="1:9" ht="22.5">
      <c r="A275" s="12"/>
      <c r="B275" s="41" t="s">
        <v>410</v>
      </c>
      <c r="C275" s="26" t="s">
        <v>47</v>
      </c>
      <c r="D275" s="26" t="s">
        <v>17</v>
      </c>
      <c r="E275" s="26" t="s">
        <v>413</v>
      </c>
      <c r="F275" s="26"/>
      <c r="G275" s="11">
        <f t="shared" si="44"/>
        <v>1389.5</v>
      </c>
      <c r="H275" s="11">
        <f t="shared" si="44"/>
        <v>1389.5</v>
      </c>
      <c r="I275" s="56">
        <f t="shared" si="43"/>
        <v>100</v>
      </c>
    </row>
    <row r="276" spans="1:9">
      <c r="A276" s="12"/>
      <c r="B276" s="42" t="s">
        <v>205</v>
      </c>
      <c r="C276" s="26" t="s">
        <v>47</v>
      </c>
      <c r="D276" s="26" t="s">
        <v>17</v>
      </c>
      <c r="E276" s="26" t="s">
        <v>413</v>
      </c>
      <c r="F276" s="26" t="s">
        <v>206</v>
      </c>
      <c r="G276" s="11">
        <v>1389.5</v>
      </c>
      <c r="H276" s="11">
        <v>1389.5</v>
      </c>
      <c r="I276" s="56">
        <f t="shared" si="43"/>
        <v>100</v>
      </c>
    </row>
    <row r="277" spans="1:9">
      <c r="A277" s="8" t="s">
        <v>360</v>
      </c>
      <c r="B277" s="35" t="s">
        <v>184</v>
      </c>
      <c r="C277" s="25" t="s">
        <v>47</v>
      </c>
      <c r="D277" s="25" t="s">
        <v>47</v>
      </c>
      <c r="E277" s="25"/>
      <c r="F277" s="25"/>
      <c r="G277" s="20">
        <f t="shared" ref="G277:H278" si="45">G278</f>
        <v>14793.400000000001</v>
      </c>
      <c r="H277" s="20">
        <f t="shared" si="45"/>
        <v>14793.2</v>
      </c>
      <c r="I277" s="17">
        <f t="shared" si="43"/>
        <v>99.99864804575013</v>
      </c>
    </row>
    <row r="278" spans="1:9" ht="33.75">
      <c r="A278" s="12"/>
      <c r="B278" s="30" t="s">
        <v>275</v>
      </c>
      <c r="C278" s="26" t="s">
        <v>47</v>
      </c>
      <c r="D278" s="26" t="s">
        <v>47</v>
      </c>
      <c r="E278" s="26" t="s">
        <v>276</v>
      </c>
      <c r="F278" s="25"/>
      <c r="G278" s="11">
        <f t="shared" si="45"/>
        <v>14793.400000000001</v>
      </c>
      <c r="H278" s="11">
        <f>H279</f>
        <v>14793.2</v>
      </c>
      <c r="I278" s="56">
        <f t="shared" si="43"/>
        <v>99.99864804575013</v>
      </c>
    </row>
    <row r="279" spans="1:9" ht="22.5">
      <c r="A279" s="12"/>
      <c r="B279" s="30" t="s">
        <v>166</v>
      </c>
      <c r="C279" s="26" t="s">
        <v>47</v>
      </c>
      <c r="D279" s="26" t="s">
        <v>47</v>
      </c>
      <c r="E279" s="26" t="s">
        <v>165</v>
      </c>
      <c r="F279" s="27"/>
      <c r="G279" s="11">
        <f t="shared" ref="G279" si="46">G280+G287</f>
        <v>14793.400000000001</v>
      </c>
      <c r="H279" s="11">
        <f t="shared" ref="H279" si="47">H280+H287</f>
        <v>14793.2</v>
      </c>
      <c r="I279" s="56">
        <f t="shared" si="43"/>
        <v>99.99864804575013</v>
      </c>
    </row>
    <row r="280" spans="1:9" ht="33.75">
      <c r="A280" s="12"/>
      <c r="B280" s="30" t="s">
        <v>185</v>
      </c>
      <c r="C280" s="26" t="s">
        <v>47</v>
      </c>
      <c r="D280" s="26" t="s">
        <v>47</v>
      </c>
      <c r="E280" s="26" t="s">
        <v>207</v>
      </c>
      <c r="F280" s="27"/>
      <c r="G280" s="11">
        <f t="shared" ref="G280" si="48">G281+G282+G283+G284+G285+G286</f>
        <v>4465.0999999999995</v>
      </c>
      <c r="H280" s="11">
        <f t="shared" ref="H280" si="49">H281+H282+H283+H284+H285+H286</f>
        <v>4464.9000000000005</v>
      </c>
      <c r="I280" s="56">
        <f t="shared" si="43"/>
        <v>99.995520817002998</v>
      </c>
    </row>
    <row r="281" spans="1:9" ht="22.5">
      <c r="A281" s="12"/>
      <c r="B281" s="30" t="s">
        <v>21</v>
      </c>
      <c r="C281" s="26" t="s">
        <v>47</v>
      </c>
      <c r="D281" s="26" t="s">
        <v>47</v>
      </c>
      <c r="E281" s="26" t="s">
        <v>207</v>
      </c>
      <c r="F281" s="27" t="s">
        <v>27</v>
      </c>
      <c r="G281" s="11">
        <v>376.1</v>
      </c>
      <c r="H281" s="11">
        <v>375.9</v>
      </c>
      <c r="I281" s="56">
        <f t="shared" si="43"/>
        <v>99.946822653549575</v>
      </c>
    </row>
    <row r="282" spans="1:9" ht="22.5">
      <c r="A282" s="12"/>
      <c r="B282" s="30" t="s">
        <v>93</v>
      </c>
      <c r="C282" s="26" t="s">
        <v>47</v>
      </c>
      <c r="D282" s="26" t="s">
        <v>47</v>
      </c>
      <c r="E282" s="26" t="s">
        <v>207</v>
      </c>
      <c r="F282" s="27" t="s">
        <v>22</v>
      </c>
      <c r="G282" s="11">
        <v>2939.8</v>
      </c>
      <c r="H282" s="11">
        <v>2939.8</v>
      </c>
      <c r="I282" s="56">
        <f t="shared" si="43"/>
        <v>100</v>
      </c>
    </row>
    <row r="283" spans="1:9" ht="33.75">
      <c r="A283" s="12"/>
      <c r="B283" s="24" t="s">
        <v>57</v>
      </c>
      <c r="C283" s="26" t="s">
        <v>47</v>
      </c>
      <c r="D283" s="26" t="s">
        <v>47</v>
      </c>
      <c r="E283" s="26" t="s">
        <v>207</v>
      </c>
      <c r="F283" s="26" t="s">
        <v>68</v>
      </c>
      <c r="G283" s="11">
        <v>460.9</v>
      </c>
      <c r="H283" s="11">
        <v>460.9</v>
      </c>
      <c r="I283" s="56">
        <f t="shared" si="43"/>
        <v>100</v>
      </c>
    </row>
    <row r="284" spans="1:9">
      <c r="A284" s="12"/>
      <c r="B284" s="30" t="s">
        <v>332</v>
      </c>
      <c r="C284" s="26" t="s">
        <v>47</v>
      </c>
      <c r="D284" s="26" t="s">
        <v>47</v>
      </c>
      <c r="E284" s="26" t="s">
        <v>207</v>
      </c>
      <c r="F284" s="26" t="s">
        <v>69</v>
      </c>
      <c r="G284" s="11">
        <v>43.6</v>
      </c>
      <c r="H284" s="11">
        <v>43.6</v>
      </c>
      <c r="I284" s="56">
        <f t="shared" si="43"/>
        <v>100</v>
      </c>
    </row>
    <row r="285" spans="1:9">
      <c r="A285" s="12"/>
      <c r="B285" s="28" t="s">
        <v>23</v>
      </c>
      <c r="C285" s="26" t="s">
        <v>47</v>
      </c>
      <c r="D285" s="26" t="s">
        <v>47</v>
      </c>
      <c r="E285" s="26" t="s">
        <v>207</v>
      </c>
      <c r="F285" s="26" t="s">
        <v>101</v>
      </c>
      <c r="G285" s="11">
        <v>623</v>
      </c>
      <c r="H285" s="11">
        <v>623</v>
      </c>
      <c r="I285" s="56">
        <f t="shared" si="43"/>
        <v>100</v>
      </c>
    </row>
    <row r="286" spans="1:9">
      <c r="A286" s="12"/>
      <c r="B286" s="30" t="s">
        <v>102</v>
      </c>
      <c r="C286" s="26" t="s">
        <v>47</v>
      </c>
      <c r="D286" s="26" t="s">
        <v>47</v>
      </c>
      <c r="E286" s="26" t="s">
        <v>207</v>
      </c>
      <c r="F286" s="26" t="s">
        <v>36</v>
      </c>
      <c r="G286" s="11">
        <v>21.7</v>
      </c>
      <c r="H286" s="11">
        <v>21.7</v>
      </c>
      <c r="I286" s="56">
        <f t="shared" si="43"/>
        <v>100</v>
      </c>
    </row>
    <row r="287" spans="1:9" ht="33.75">
      <c r="A287" s="12"/>
      <c r="B287" s="24" t="s">
        <v>208</v>
      </c>
      <c r="C287" s="26" t="s">
        <v>47</v>
      </c>
      <c r="D287" s="26" t="s">
        <v>47</v>
      </c>
      <c r="E287" s="26" t="s">
        <v>209</v>
      </c>
      <c r="F287" s="26"/>
      <c r="G287" s="11">
        <f>G288+G289+G290</f>
        <v>10328.300000000001</v>
      </c>
      <c r="H287" s="11">
        <f t="shared" ref="H287" si="50">H288+H289+H290</f>
        <v>10328.300000000001</v>
      </c>
      <c r="I287" s="56">
        <f t="shared" si="43"/>
        <v>100</v>
      </c>
    </row>
    <row r="288" spans="1:9">
      <c r="A288" s="12"/>
      <c r="B288" s="28" t="s">
        <v>150</v>
      </c>
      <c r="C288" s="26" t="s">
        <v>47</v>
      </c>
      <c r="D288" s="26" t="s">
        <v>47</v>
      </c>
      <c r="E288" s="26" t="s">
        <v>209</v>
      </c>
      <c r="F288" s="26" t="s">
        <v>35</v>
      </c>
      <c r="G288" s="11">
        <v>7180.7</v>
      </c>
      <c r="H288" s="11">
        <v>7180.7</v>
      </c>
      <c r="I288" s="56">
        <f t="shared" si="43"/>
        <v>100</v>
      </c>
    </row>
    <row r="289" spans="1:9" ht="22.5">
      <c r="A289" s="12"/>
      <c r="B289" s="28" t="s">
        <v>151</v>
      </c>
      <c r="C289" s="26" t="s">
        <v>47</v>
      </c>
      <c r="D289" s="26" t="s">
        <v>47</v>
      </c>
      <c r="E289" s="26" t="s">
        <v>209</v>
      </c>
      <c r="F289" s="26" t="s">
        <v>109</v>
      </c>
      <c r="G289" s="11">
        <v>2184.4</v>
      </c>
      <c r="H289" s="11">
        <v>2184.4</v>
      </c>
      <c r="I289" s="56">
        <f t="shared" si="43"/>
        <v>100</v>
      </c>
    </row>
    <row r="290" spans="1:9" ht="33.75">
      <c r="A290" s="12"/>
      <c r="B290" s="24" t="s">
        <v>57</v>
      </c>
      <c r="C290" s="26" t="s">
        <v>47</v>
      </c>
      <c r="D290" s="26" t="s">
        <v>47</v>
      </c>
      <c r="E290" s="26" t="s">
        <v>209</v>
      </c>
      <c r="F290" s="26" t="s">
        <v>68</v>
      </c>
      <c r="G290" s="11">
        <v>963.2</v>
      </c>
      <c r="H290" s="11">
        <v>963.2</v>
      </c>
      <c r="I290" s="56">
        <f t="shared" si="43"/>
        <v>100</v>
      </c>
    </row>
    <row r="291" spans="1:9">
      <c r="A291" s="8">
        <v>6</v>
      </c>
      <c r="B291" s="15" t="s">
        <v>52</v>
      </c>
      <c r="C291" s="9" t="s">
        <v>53</v>
      </c>
      <c r="D291" s="9" t="s">
        <v>54</v>
      </c>
      <c r="E291" s="9"/>
      <c r="F291" s="9"/>
      <c r="G291" s="17">
        <f>G292+G329+G388+G428+G433+G439</f>
        <v>530105.80000000005</v>
      </c>
      <c r="H291" s="17">
        <f>H292+H329+H388+H428+H433+H439</f>
        <v>528133.30000000005</v>
      </c>
      <c r="I291" s="17">
        <f t="shared" si="43"/>
        <v>99.62790446737236</v>
      </c>
    </row>
    <row r="292" spans="1:9">
      <c r="A292" s="8" t="s">
        <v>55</v>
      </c>
      <c r="B292" s="15" t="s">
        <v>56</v>
      </c>
      <c r="C292" s="25" t="s">
        <v>53</v>
      </c>
      <c r="D292" s="25" t="s">
        <v>8</v>
      </c>
      <c r="E292" s="25"/>
      <c r="F292" s="25"/>
      <c r="G292" s="20">
        <f>G293</f>
        <v>130267.70000000001</v>
      </c>
      <c r="H292" s="20">
        <f>H293</f>
        <v>130267.70000000001</v>
      </c>
      <c r="I292" s="17">
        <f t="shared" si="43"/>
        <v>100</v>
      </c>
    </row>
    <row r="293" spans="1:9" ht="33.75">
      <c r="A293" s="12"/>
      <c r="B293" s="30" t="s">
        <v>277</v>
      </c>
      <c r="C293" s="26" t="s">
        <v>53</v>
      </c>
      <c r="D293" s="26" t="s">
        <v>8</v>
      </c>
      <c r="E293" s="26" t="s">
        <v>178</v>
      </c>
      <c r="F293" s="26"/>
      <c r="G293" s="11">
        <f>G294</f>
        <v>130267.70000000001</v>
      </c>
      <c r="H293" s="11">
        <f>H294</f>
        <v>130267.70000000001</v>
      </c>
      <c r="I293" s="56">
        <f t="shared" si="43"/>
        <v>100</v>
      </c>
    </row>
    <row r="294" spans="1:9">
      <c r="A294" s="12"/>
      <c r="B294" s="30" t="s">
        <v>177</v>
      </c>
      <c r="C294" s="26" t="s">
        <v>53</v>
      </c>
      <c r="D294" s="26" t="s">
        <v>8</v>
      </c>
      <c r="E294" s="26" t="s">
        <v>179</v>
      </c>
      <c r="F294" s="26"/>
      <c r="G294" s="11">
        <f>G297+G300+G302+G304+G306+G308+G312+G314+G316+G320+G323+G295+G310+G326+G318</f>
        <v>130267.70000000001</v>
      </c>
      <c r="H294" s="11">
        <f t="shared" ref="H294" si="51">H297+H300+H302+H304+H306+H308+H312+H314+H316+H320+H323+H295+H310+H326+H318</f>
        <v>130267.70000000001</v>
      </c>
      <c r="I294" s="56">
        <f t="shared" si="43"/>
        <v>100</v>
      </c>
    </row>
    <row r="295" spans="1:9" ht="22.5">
      <c r="A295" s="12"/>
      <c r="B295" s="28" t="s">
        <v>492</v>
      </c>
      <c r="C295" s="26" t="s">
        <v>53</v>
      </c>
      <c r="D295" s="26" t="s">
        <v>8</v>
      </c>
      <c r="E295" s="26" t="s">
        <v>493</v>
      </c>
      <c r="F295" s="26"/>
      <c r="G295" s="11">
        <f>G296</f>
        <v>1174.8</v>
      </c>
      <c r="H295" s="11">
        <f>H296</f>
        <v>1174.8</v>
      </c>
      <c r="I295" s="56">
        <f t="shared" si="43"/>
        <v>100</v>
      </c>
    </row>
    <row r="296" spans="1:9">
      <c r="A296" s="12"/>
      <c r="B296" s="28" t="s">
        <v>332</v>
      </c>
      <c r="C296" s="26" t="s">
        <v>53</v>
      </c>
      <c r="D296" s="26" t="s">
        <v>8</v>
      </c>
      <c r="E296" s="26" t="s">
        <v>493</v>
      </c>
      <c r="F296" s="26" t="s">
        <v>69</v>
      </c>
      <c r="G296" s="11">
        <v>1174.8</v>
      </c>
      <c r="H296" s="11">
        <v>1174.8</v>
      </c>
      <c r="I296" s="56">
        <f t="shared" si="43"/>
        <v>100</v>
      </c>
    </row>
    <row r="297" spans="1:9" ht="22.5">
      <c r="A297" s="12"/>
      <c r="B297" s="30" t="s">
        <v>116</v>
      </c>
      <c r="C297" s="26" t="s">
        <v>53</v>
      </c>
      <c r="D297" s="26" t="s">
        <v>8</v>
      </c>
      <c r="E297" s="26" t="s">
        <v>117</v>
      </c>
      <c r="F297" s="26"/>
      <c r="G297" s="11">
        <f>SUM(G298:G299)</f>
        <v>15601.199999999999</v>
      </c>
      <c r="H297" s="11">
        <f>SUM(H298:H299)</f>
        <v>15601.2</v>
      </c>
      <c r="I297" s="56">
        <f t="shared" si="43"/>
        <v>100.00000000000003</v>
      </c>
    </row>
    <row r="298" spans="1:9" ht="33.75">
      <c r="A298" s="12"/>
      <c r="B298" s="28" t="s">
        <v>58</v>
      </c>
      <c r="C298" s="26" t="s">
        <v>53</v>
      </c>
      <c r="D298" s="26" t="s">
        <v>8</v>
      </c>
      <c r="E298" s="26" t="s">
        <v>117</v>
      </c>
      <c r="F298" s="26" t="s">
        <v>68</v>
      </c>
      <c r="G298" s="11">
        <v>8811.6999999999989</v>
      </c>
      <c r="H298" s="11">
        <v>8811.7000000000007</v>
      </c>
      <c r="I298" s="56">
        <f t="shared" si="43"/>
        <v>100.00000000000003</v>
      </c>
    </row>
    <row r="299" spans="1:9">
      <c r="A299" s="12"/>
      <c r="B299" s="28" t="s">
        <v>332</v>
      </c>
      <c r="C299" s="26" t="s">
        <v>53</v>
      </c>
      <c r="D299" s="26" t="s">
        <v>8</v>
      </c>
      <c r="E299" s="26" t="s">
        <v>117</v>
      </c>
      <c r="F299" s="26" t="s">
        <v>69</v>
      </c>
      <c r="G299" s="11">
        <v>6789.5</v>
      </c>
      <c r="H299" s="11">
        <v>6789.5</v>
      </c>
      <c r="I299" s="56">
        <f t="shared" si="43"/>
        <v>100</v>
      </c>
    </row>
    <row r="300" spans="1:9" ht="22.5">
      <c r="A300" s="12"/>
      <c r="B300" s="30" t="s">
        <v>228</v>
      </c>
      <c r="C300" s="26" t="s">
        <v>53</v>
      </c>
      <c r="D300" s="26" t="s">
        <v>8</v>
      </c>
      <c r="E300" s="26" t="s">
        <v>234</v>
      </c>
      <c r="F300" s="27"/>
      <c r="G300" s="11">
        <f>SUM(G301)</f>
        <v>6099.9</v>
      </c>
      <c r="H300" s="11">
        <f>SUM(H301)</f>
        <v>6099.9</v>
      </c>
      <c r="I300" s="56">
        <f t="shared" si="43"/>
        <v>100</v>
      </c>
    </row>
    <row r="301" spans="1:9" ht="33.75">
      <c r="A301" s="12"/>
      <c r="B301" s="30" t="s">
        <v>58</v>
      </c>
      <c r="C301" s="26" t="s">
        <v>53</v>
      </c>
      <c r="D301" s="26" t="s">
        <v>8</v>
      </c>
      <c r="E301" s="26" t="s">
        <v>234</v>
      </c>
      <c r="F301" s="26" t="s">
        <v>68</v>
      </c>
      <c r="G301" s="11">
        <v>6099.9</v>
      </c>
      <c r="H301" s="11">
        <v>6099.9</v>
      </c>
      <c r="I301" s="56">
        <f t="shared" si="43"/>
        <v>100</v>
      </c>
    </row>
    <row r="302" spans="1:9" ht="22.5">
      <c r="A302" s="12"/>
      <c r="B302" s="30" t="s">
        <v>229</v>
      </c>
      <c r="C302" s="26" t="s">
        <v>53</v>
      </c>
      <c r="D302" s="26" t="s">
        <v>8</v>
      </c>
      <c r="E302" s="26" t="s">
        <v>235</v>
      </c>
      <c r="F302" s="27"/>
      <c r="G302" s="11">
        <f>SUM(G303)</f>
        <v>5593.8</v>
      </c>
      <c r="H302" s="11">
        <f>SUM(H303)</f>
        <v>5593.8</v>
      </c>
      <c r="I302" s="56">
        <f t="shared" si="43"/>
        <v>100</v>
      </c>
    </row>
    <row r="303" spans="1:9" ht="33.75">
      <c r="A303" s="12"/>
      <c r="B303" s="30" t="s">
        <v>58</v>
      </c>
      <c r="C303" s="26" t="s">
        <v>53</v>
      </c>
      <c r="D303" s="26" t="s">
        <v>8</v>
      </c>
      <c r="E303" s="26" t="s">
        <v>235</v>
      </c>
      <c r="F303" s="26" t="s">
        <v>68</v>
      </c>
      <c r="G303" s="11">
        <v>5593.8</v>
      </c>
      <c r="H303" s="11">
        <v>5593.8</v>
      </c>
      <c r="I303" s="56">
        <f t="shared" si="43"/>
        <v>100</v>
      </c>
    </row>
    <row r="304" spans="1:9" ht="33.75">
      <c r="A304" s="12"/>
      <c r="B304" s="30" t="s">
        <v>336</v>
      </c>
      <c r="C304" s="26" t="s">
        <v>53</v>
      </c>
      <c r="D304" s="26" t="s">
        <v>8</v>
      </c>
      <c r="E304" s="26" t="s">
        <v>335</v>
      </c>
      <c r="F304" s="27"/>
      <c r="G304" s="11">
        <f>SUM(G305)</f>
        <v>320.3</v>
      </c>
      <c r="H304" s="11">
        <f>SUM(H305)</f>
        <v>320.3</v>
      </c>
      <c r="I304" s="56">
        <f t="shared" si="43"/>
        <v>100</v>
      </c>
    </row>
    <row r="305" spans="1:9" ht="33.75">
      <c r="A305" s="12"/>
      <c r="B305" s="30" t="s">
        <v>58</v>
      </c>
      <c r="C305" s="26" t="s">
        <v>53</v>
      </c>
      <c r="D305" s="26" t="s">
        <v>8</v>
      </c>
      <c r="E305" s="26" t="s">
        <v>335</v>
      </c>
      <c r="F305" s="26" t="s">
        <v>68</v>
      </c>
      <c r="G305" s="11">
        <v>320.3</v>
      </c>
      <c r="H305" s="11">
        <v>320.3</v>
      </c>
      <c r="I305" s="56">
        <f t="shared" si="43"/>
        <v>100</v>
      </c>
    </row>
    <row r="306" spans="1:9" ht="22.5">
      <c r="A306" s="12"/>
      <c r="B306" s="28" t="s">
        <v>227</v>
      </c>
      <c r="C306" s="26" t="s">
        <v>53</v>
      </c>
      <c r="D306" s="26" t="s">
        <v>8</v>
      </c>
      <c r="E306" s="26" t="s">
        <v>233</v>
      </c>
      <c r="F306" s="27"/>
      <c r="G306" s="11">
        <f>SUM(G307)</f>
        <v>3895.4</v>
      </c>
      <c r="H306" s="11">
        <f>SUM(H307)</f>
        <v>3895.4</v>
      </c>
      <c r="I306" s="56">
        <f t="shared" si="43"/>
        <v>100</v>
      </c>
    </row>
    <row r="307" spans="1:9" ht="33.75">
      <c r="A307" s="12"/>
      <c r="B307" s="28" t="s">
        <v>58</v>
      </c>
      <c r="C307" s="26" t="s">
        <v>53</v>
      </c>
      <c r="D307" s="26" t="s">
        <v>8</v>
      </c>
      <c r="E307" s="26" t="s">
        <v>233</v>
      </c>
      <c r="F307" s="26" t="s">
        <v>68</v>
      </c>
      <c r="G307" s="11">
        <v>3895.4</v>
      </c>
      <c r="H307" s="11">
        <v>3895.4</v>
      </c>
      <c r="I307" s="56">
        <f t="shared" si="43"/>
        <v>100</v>
      </c>
    </row>
    <row r="308" spans="1:9" ht="22.5">
      <c r="A308" s="12"/>
      <c r="B308" s="24" t="s">
        <v>187</v>
      </c>
      <c r="C308" s="26" t="s">
        <v>53</v>
      </c>
      <c r="D308" s="26" t="s">
        <v>8</v>
      </c>
      <c r="E308" s="26" t="s">
        <v>188</v>
      </c>
      <c r="F308" s="26"/>
      <c r="G308" s="11">
        <f>G309</f>
        <v>28148.799999999999</v>
      </c>
      <c r="H308" s="11">
        <f>H309</f>
        <v>28148.799999999999</v>
      </c>
      <c r="I308" s="56">
        <f t="shared" si="43"/>
        <v>100</v>
      </c>
    </row>
    <row r="309" spans="1:9" ht="33.75">
      <c r="A309" s="12"/>
      <c r="B309" s="24" t="s">
        <v>58</v>
      </c>
      <c r="C309" s="26" t="s">
        <v>53</v>
      </c>
      <c r="D309" s="26" t="s">
        <v>8</v>
      </c>
      <c r="E309" s="26" t="s">
        <v>188</v>
      </c>
      <c r="F309" s="26" t="s">
        <v>68</v>
      </c>
      <c r="G309" s="11">
        <v>28148.799999999999</v>
      </c>
      <c r="H309" s="11">
        <v>28148.799999999999</v>
      </c>
      <c r="I309" s="56">
        <f t="shared" si="43"/>
        <v>100</v>
      </c>
    </row>
    <row r="310" spans="1:9" ht="45">
      <c r="A310" s="12"/>
      <c r="B310" s="43" t="s">
        <v>494</v>
      </c>
      <c r="C310" s="26" t="s">
        <v>53</v>
      </c>
      <c r="D310" s="26" t="s">
        <v>8</v>
      </c>
      <c r="E310" s="26" t="s">
        <v>495</v>
      </c>
      <c r="F310" s="26"/>
      <c r="G310" s="11">
        <f>G311</f>
        <v>450.7</v>
      </c>
      <c r="H310" s="11">
        <f>H311</f>
        <v>450.7</v>
      </c>
      <c r="I310" s="56">
        <f t="shared" si="43"/>
        <v>100</v>
      </c>
    </row>
    <row r="311" spans="1:9" ht="33.75">
      <c r="A311" s="12"/>
      <c r="B311" s="28" t="s">
        <v>337</v>
      </c>
      <c r="C311" s="26" t="s">
        <v>53</v>
      </c>
      <c r="D311" s="26" t="s">
        <v>8</v>
      </c>
      <c r="E311" s="26" t="s">
        <v>495</v>
      </c>
      <c r="F311" s="26" t="s">
        <v>68</v>
      </c>
      <c r="G311" s="11">
        <v>450.7</v>
      </c>
      <c r="H311" s="11">
        <v>450.7</v>
      </c>
      <c r="I311" s="56">
        <f t="shared" si="43"/>
        <v>100</v>
      </c>
    </row>
    <row r="312" spans="1:9" ht="90" customHeight="1">
      <c r="A312" s="12"/>
      <c r="B312" s="31" t="s">
        <v>462</v>
      </c>
      <c r="C312" s="26" t="s">
        <v>53</v>
      </c>
      <c r="D312" s="26" t="s">
        <v>8</v>
      </c>
      <c r="E312" s="26" t="s">
        <v>416</v>
      </c>
      <c r="F312" s="26"/>
      <c r="G312" s="11">
        <f>G313</f>
        <v>34910.1</v>
      </c>
      <c r="H312" s="11">
        <f>H313</f>
        <v>34910.1</v>
      </c>
      <c r="I312" s="56">
        <f t="shared" si="43"/>
        <v>100</v>
      </c>
    </row>
    <row r="313" spans="1:9" ht="33.75">
      <c r="A313" s="12"/>
      <c r="B313" s="28" t="s">
        <v>230</v>
      </c>
      <c r="C313" s="26" t="s">
        <v>53</v>
      </c>
      <c r="D313" s="26" t="s">
        <v>8</v>
      </c>
      <c r="E313" s="26" t="s">
        <v>416</v>
      </c>
      <c r="F313" s="26" t="s">
        <v>68</v>
      </c>
      <c r="G313" s="11">
        <v>34910.1</v>
      </c>
      <c r="H313" s="11">
        <v>34910.1</v>
      </c>
      <c r="I313" s="56">
        <f t="shared" si="43"/>
        <v>100</v>
      </c>
    </row>
    <row r="314" spans="1:9" ht="90">
      <c r="A314" s="12"/>
      <c r="B314" s="31" t="s">
        <v>463</v>
      </c>
      <c r="C314" s="26" t="s">
        <v>53</v>
      </c>
      <c r="D314" s="26" t="s">
        <v>8</v>
      </c>
      <c r="E314" s="26" t="s">
        <v>465</v>
      </c>
      <c r="F314" s="26"/>
      <c r="G314" s="11">
        <f>G315</f>
        <v>802.8</v>
      </c>
      <c r="H314" s="11">
        <f>H315</f>
        <v>802.8</v>
      </c>
      <c r="I314" s="56">
        <f t="shared" si="43"/>
        <v>100</v>
      </c>
    </row>
    <row r="315" spans="1:9" ht="33.75">
      <c r="A315" s="12"/>
      <c r="B315" s="28" t="s">
        <v>230</v>
      </c>
      <c r="C315" s="26" t="s">
        <v>53</v>
      </c>
      <c r="D315" s="26" t="s">
        <v>8</v>
      </c>
      <c r="E315" s="26" t="s">
        <v>465</v>
      </c>
      <c r="F315" s="26" t="s">
        <v>68</v>
      </c>
      <c r="G315" s="11">
        <v>802.8</v>
      </c>
      <c r="H315" s="11">
        <v>802.8</v>
      </c>
      <c r="I315" s="56">
        <f t="shared" si="43"/>
        <v>100</v>
      </c>
    </row>
    <row r="316" spans="1:9" ht="90">
      <c r="A316" s="12"/>
      <c r="B316" s="31" t="s">
        <v>464</v>
      </c>
      <c r="C316" s="26" t="s">
        <v>53</v>
      </c>
      <c r="D316" s="26" t="s">
        <v>8</v>
      </c>
      <c r="E316" s="26" t="s">
        <v>466</v>
      </c>
      <c r="F316" s="26"/>
      <c r="G316" s="11">
        <f>G317</f>
        <v>20357.599999999999</v>
      </c>
      <c r="H316" s="11">
        <f>H317</f>
        <v>20357.599999999999</v>
      </c>
      <c r="I316" s="56">
        <f t="shared" si="43"/>
        <v>100</v>
      </c>
    </row>
    <row r="317" spans="1:9" ht="33.75">
      <c r="A317" s="12"/>
      <c r="B317" s="28" t="s">
        <v>230</v>
      </c>
      <c r="C317" s="26" t="s">
        <v>53</v>
      </c>
      <c r="D317" s="26" t="s">
        <v>8</v>
      </c>
      <c r="E317" s="26" t="s">
        <v>466</v>
      </c>
      <c r="F317" s="26" t="s">
        <v>68</v>
      </c>
      <c r="G317" s="11">
        <v>20357.599999999999</v>
      </c>
      <c r="H317" s="11">
        <v>20357.599999999999</v>
      </c>
      <c r="I317" s="56">
        <f t="shared" si="43"/>
        <v>100</v>
      </c>
    </row>
    <row r="318" spans="1:9" ht="101.25">
      <c r="A318" s="12"/>
      <c r="B318" s="31" t="s">
        <v>498</v>
      </c>
      <c r="C318" s="26" t="s">
        <v>53</v>
      </c>
      <c r="D318" s="26" t="s">
        <v>8</v>
      </c>
      <c r="E318" s="26" t="s">
        <v>499</v>
      </c>
      <c r="F318" s="26"/>
      <c r="G318" s="11">
        <f>SUM(G319)</f>
        <v>4592.6000000000004</v>
      </c>
      <c r="H318" s="11">
        <f>SUM(H319)</f>
        <v>4592.6000000000004</v>
      </c>
      <c r="I318" s="56">
        <f t="shared" si="43"/>
        <v>100</v>
      </c>
    </row>
    <row r="319" spans="1:9" ht="33.75">
      <c r="A319" s="12"/>
      <c r="B319" s="28" t="s">
        <v>230</v>
      </c>
      <c r="C319" s="26" t="s">
        <v>53</v>
      </c>
      <c r="D319" s="26" t="s">
        <v>8</v>
      </c>
      <c r="E319" s="26" t="s">
        <v>499</v>
      </c>
      <c r="F319" s="26" t="s">
        <v>68</v>
      </c>
      <c r="G319" s="11">
        <v>4592.6000000000004</v>
      </c>
      <c r="H319" s="11">
        <v>4592.6000000000004</v>
      </c>
      <c r="I319" s="56">
        <f t="shared" si="43"/>
        <v>100</v>
      </c>
    </row>
    <row r="320" spans="1:9" ht="33.75">
      <c r="A320" s="12"/>
      <c r="B320" s="28" t="s">
        <v>417</v>
      </c>
      <c r="C320" s="26" t="s">
        <v>53</v>
      </c>
      <c r="D320" s="26" t="s">
        <v>8</v>
      </c>
      <c r="E320" s="26" t="s">
        <v>419</v>
      </c>
      <c r="F320" s="27"/>
      <c r="G320" s="11">
        <f>G321+G322</f>
        <v>173.29999999999998</v>
      </c>
      <c r="H320" s="11">
        <f>H321+H322</f>
        <v>173.29999999999998</v>
      </c>
      <c r="I320" s="56">
        <f t="shared" si="43"/>
        <v>100</v>
      </c>
    </row>
    <row r="321" spans="1:9" ht="33.75">
      <c r="A321" s="12"/>
      <c r="B321" s="28" t="s">
        <v>231</v>
      </c>
      <c r="C321" s="26" t="s">
        <v>53</v>
      </c>
      <c r="D321" s="26" t="s">
        <v>8</v>
      </c>
      <c r="E321" s="26" t="s">
        <v>419</v>
      </c>
      <c r="F321" s="27" t="s">
        <v>68</v>
      </c>
      <c r="G321" s="11">
        <v>8.6999999999999993</v>
      </c>
      <c r="H321" s="11">
        <v>8.6999999999999993</v>
      </c>
      <c r="I321" s="56">
        <f t="shared" si="43"/>
        <v>100</v>
      </c>
    </row>
    <row r="322" spans="1:9" ht="33.75">
      <c r="A322" s="12"/>
      <c r="B322" s="28" t="s">
        <v>232</v>
      </c>
      <c r="C322" s="26" t="s">
        <v>53</v>
      </c>
      <c r="D322" s="26" t="s">
        <v>8</v>
      </c>
      <c r="E322" s="26" t="s">
        <v>419</v>
      </c>
      <c r="F322" s="27" t="s">
        <v>68</v>
      </c>
      <c r="G322" s="11">
        <v>164.6</v>
      </c>
      <c r="H322" s="11">
        <v>164.6</v>
      </c>
      <c r="I322" s="56">
        <f t="shared" si="43"/>
        <v>100</v>
      </c>
    </row>
    <row r="323" spans="1:9" ht="22.5">
      <c r="A323" s="12"/>
      <c r="B323" s="28" t="s">
        <v>418</v>
      </c>
      <c r="C323" s="26" t="s">
        <v>53</v>
      </c>
      <c r="D323" s="26" t="s">
        <v>8</v>
      </c>
      <c r="E323" s="26" t="s">
        <v>420</v>
      </c>
      <c r="F323" s="27"/>
      <c r="G323" s="11">
        <f>G324+G325</f>
        <v>2299.1</v>
      </c>
      <c r="H323" s="11">
        <f>H324+H325</f>
        <v>2299.1</v>
      </c>
      <c r="I323" s="56">
        <f t="shared" si="43"/>
        <v>100</v>
      </c>
    </row>
    <row r="324" spans="1:9">
      <c r="A324" s="12"/>
      <c r="B324" s="28" t="s">
        <v>236</v>
      </c>
      <c r="C324" s="26" t="s">
        <v>53</v>
      </c>
      <c r="D324" s="26" t="s">
        <v>8</v>
      </c>
      <c r="E324" s="26" t="s">
        <v>420</v>
      </c>
      <c r="F324" s="27" t="s">
        <v>69</v>
      </c>
      <c r="G324" s="11">
        <v>114.9</v>
      </c>
      <c r="H324" s="11">
        <v>114.9</v>
      </c>
      <c r="I324" s="56">
        <f t="shared" si="43"/>
        <v>100</v>
      </c>
    </row>
    <row r="325" spans="1:9">
      <c r="A325" s="12"/>
      <c r="B325" s="28" t="s">
        <v>237</v>
      </c>
      <c r="C325" s="26" t="s">
        <v>53</v>
      </c>
      <c r="D325" s="26" t="s">
        <v>8</v>
      </c>
      <c r="E325" s="26" t="s">
        <v>420</v>
      </c>
      <c r="F325" s="27" t="s">
        <v>69</v>
      </c>
      <c r="G325" s="11">
        <v>2184.1999999999998</v>
      </c>
      <c r="H325" s="11">
        <v>2184.1999999999998</v>
      </c>
      <c r="I325" s="56">
        <f t="shared" si="43"/>
        <v>100</v>
      </c>
    </row>
    <row r="326" spans="1:9" ht="33.75">
      <c r="A326" s="12"/>
      <c r="B326" s="28" t="s">
        <v>496</v>
      </c>
      <c r="C326" s="26" t="s">
        <v>53</v>
      </c>
      <c r="D326" s="26" t="s">
        <v>8</v>
      </c>
      <c r="E326" s="26" t="s">
        <v>497</v>
      </c>
      <c r="F326" s="27"/>
      <c r="G326" s="11">
        <f>SUM(G327:G328)</f>
        <v>5847.2999999999993</v>
      </c>
      <c r="H326" s="11">
        <f>SUM(H327:H328)</f>
        <v>5847.2999999999993</v>
      </c>
      <c r="I326" s="56">
        <f t="shared" si="43"/>
        <v>100</v>
      </c>
    </row>
    <row r="327" spans="1:9" ht="33.75">
      <c r="A327" s="12"/>
      <c r="B327" s="28" t="s">
        <v>337</v>
      </c>
      <c r="C327" s="26" t="s">
        <v>53</v>
      </c>
      <c r="D327" s="26" t="s">
        <v>8</v>
      </c>
      <c r="E327" s="26" t="s">
        <v>497</v>
      </c>
      <c r="F327" s="27" t="s">
        <v>68</v>
      </c>
      <c r="G327" s="11">
        <v>292.39999999999998</v>
      </c>
      <c r="H327" s="11">
        <v>292.39999999999998</v>
      </c>
      <c r="I327" s="56">
        <f t="shared" ref="I327:I390" si="52">H327/G327*100</f>
        <v>100</v>
      </c>
    </row>
    <row r="328" spans="1:9" ht="33.75">
      <c r="A328" s="12"/>
      <c r="B328" s="28" t="s">
        <v>230</v>
      </c>
      <c r="C328" s="26" t="s">
        <v>53</v>
      </c>
      <c r="D328" s="26" t="s">
        <v>8</v>
      </c>
      <c r="E328" s="26" t="s">
        <v>497</v>
      </c>
      <c r="F328" s="27" t="s">
        <v>68</v>
      </c>
      <c r="G328" s="11">
        <v>5554.9</v>
      </c>
      <c r="H328" s="11">
        <v>5554.9</v>
      </c>
      <c r="I328" s="56">
        <f t="shared" si="52"/>
        <v>100</v>
      </c>
    </row>
    <row r="329" spans="1:9">
      <c r="A329" s="8" t="s">
        <v>59</v>
      </c>
      <c r="B329" s="15" t="s">
        <v>60</v>
      </c>
      <c r="C329" s="9" t="s">
        <v>53</v>
      </c>
      <c r="D329" s="9" t="s">
        <v>11</v>
      </c>
      <c r="E329" s="9"/>
      <c r="F329" s="25"/>
      <c r="G329" s="20">
        <f t="shared" ref="G329:H330" si="53">G330</f>
        <v>341349.9</v>
      </c>
      <c r="H329" s="20">
        <f t="shared" si="53"/>
        <v>340815.2</v>
      </c>
      <c r="I329" s="17">
        <f t="shared" si="52"/>
        <v>99.843357212057185</v>
      </c>
    </row>
    <row r="330" spans="1:9" ht="33.75">
      <c r="A330" s="12"/>
      <c r="B330" s="30" t="s">
        <v>277</v>
      </c>
      <c r="C330" s="26" t="s">
        <v>53</v>
      </c>
      <c r="D330" s="26" t="s">
        <v>11</v>
      </c>
      <c r="E330" s="26" t="s">
        <v>178</v>
      </c>
      <c r="F330" s="26"/>
      <c r="G330" s="11">
        <f t="shared" si="53"/>
        <v>341349.9</v>
      </c>
      <c r="H330" s="11">
        <f t="shared" si="53"/>
        <v>340815.2</v>
      </c>
      <c r="I330" s="56">
        <f t="shared" si="52"/>
        <v>99.843357212057185</v>
      </c>
    </row>
    <row r="331" spans="1:9">
      <c r="A331" s="12"/>
      <c r="B331" s="30" t="s">
        <v>177</v>
      </c>
      <c r="C331" s="26" t="s">
        <v>53</v>
      </c>
      <c r="D331" s="26" t="s">
        <v>11</v>
      </c>
      <c r="E331" s="26" t="s">
        <v>179</v>
      </c>
      <c r="F331" s="26"/>
      <c r="G331" s="11">
        <f>G334+G337+G339+G343+G345+G349+G351+G353+G355+G359+G362+G365+G368+G371+G382+G384+G347+G341+G380+G386+G332+G357+G374+G377</f>
        <v>341349.9</v>
      </c>
      <c r="H331" s="11">
        <f t="shared" ref="H331" si="54">H334+H337+H339+H343+H345+H349+H351+H353+H355+H359+H362+H365+H368+H371+H382+H384+H347+H341+H380+H386+H332+H357+H374+H377</f>
        <v>340815.2</v>
      </c>
      <c r="I331" s="56">
        <f t="shared" si="52"/>
        <v>99.843357212057185</v>
      </c>
    </row>
    <row r="332" spans="1:9" ht="22.5">
      <c r="A332" s="12"/>
      <c r="B332" s="28" t="s">
        <v>492</v>
      </c>
      <c r="C332" s="26" t="s">
        <v>53</v>
      </c>
      <c r="D332" s="26" t="s">
        <v>11</v>
      </c>
      <c r="E332" s="26" t="s">
        <v>493</v>
      </c>
      <c r="F332" s="26"/>
      <c r="G332" s="11">
        <f>G333</f>
        <v>396.4</v>
      </c>
      <c r="H332" s="11">
        <f>H333</f>
        <v>396.4</v>
      </c>
      <c r="I332" s="56">
        <f t="shared" si="52"/>
        <v>100</v>
      </c>
    </row>
    <row r="333" spans="1:9">
      <c r="A333" s="12"/>
      <c r="B333" s="28" t="s">
        <v>332</v>
      </c>
      <c r="C333" s="26" t="s">
        <v>53</v>
      </c>
      <c r="D333" s="26" t="s">
        <v>11</v>
      </c>
      <c r="E333" s="26" t="s">
        <v>493</v>
      </c>
      <c r="F333" s="26" t="s">
        <v>69</v>
      </c>
      <c r="G333" s="11">
        <v>396.4</v>
      </c>
      <c r="H333" s="11">
        <v>396.4</v>
      </c>
      <c r="I333" s="56">
        <f t="shared" si="52"/>
        <v>100</v>
      </c>
    </row>
    <row r="334" spans="1:9" ht="22.5">
      <c r="A334" s="12"/>
      <c r="B334" s="30" t="s">
        <v>116</v>
      </c>
      <c r="C334" s="26" t="s">
        <v>53</v>
      </c>
      <c r="D334" s="26" t="s">
        <v>11</v>
      </c>
      <c r="E334" s="26" t="s">
        <v>117</v>
      </c>
      <c r="F334" s="26"/>
      <c r="G334" s="11">
        <f>SUM(G335:G336)</f>
        <v>37912</v>
      </c>
      <c r="H334" s="11">
        <f t="shared" ref="H334" si="55">SUM(H335:H336)</f>
        <v>37912</v>
      </c>
      <c r="I334" s="56">
        <f t="shared" si="52"/>
        <v>100</v>
      </c>
    </row>
    <row r="335" spans="1:9" ht="33.75">
      <c r="A335" s="12"/>
      <c r="B335" s="30" t="s">
        <v>58</v>
      </c>
      <c r="C335" s="26" t="s">
        <v>53</v>
      </c>
      <c r="D335" s="26" t="s">
        <v>11</v>
      </c>
      <c r="E335" s="26" t="s">
        <v>117</v>
      </c>
      <c r="F335" s="26" t="s">
        <v>68</v>
      </c>
      <c r="G335" s="11">
        <v>23279.200000000001</v>
      </c>
      <c r="H335" s="11">
        <v>23279.200000000001</v>
      </c>
      <c r="I335" s="56">
        <f t="shared" si="52"/>
        <v>100</v>
      </c>
    </row>
    <row r="336" spans="1:9">
      <c r="A336" s="12"/>
      <c r="B336" s="28" t="s">
        <v>332</v>
      </c>
      <c r="C336" s="26" t="s">
        <v>53</v>
      </c>
      <c r="D336" s="26" t="s">
        <v>11</v>
      </c>
      <c r="E336" s="26" t="s">
        <v>117</v>
      </c>
      <c r="F336" s="26" t="s">
        <v>69</v>
      </c>
      <c r="G336" s="11">
        <v>14632.8</v>
      </c>
      <c r="H336" s="11">
        <v>14632.8</v>
      </c>
      <c r="I336" s="56">
        <f t="shared" si="52"/>
        <v>100</v>
      </c>
    </row>
    <row r="337" spans="1:9" ht="22.5">
      <c r="A337" s="12"/>
      <c r="B337" s="30" t="s">
        <v>228</v>
      </c>
      <c r="C337" s="26" t="s">
        <v>53</v>
      </c>
      <c r="D337" s="26" t="s">
        <v>11</v>
      </c>
      <c r="E337" s="26" t="s">
        <v>234</v>
      </c>
      <c r="F337" s="27"/>
      <c r="G337" s="11">
        <f>SUM(G338)</f>
        <v>8028.6</v>
      </c>
      <c r="H337" s="11">
        <f>SUM(H338)</f>
        <v>8028.6</v>
      </c>
      <c r="I337" s="56">
        <f t="shared" si="52"/>
        <v>100</v>
      </c>
    </row>
    <row r="338" spans="1:9" ht="33.75">
      <c r="A338" s="12"/>
      <c r="B338" s="30" t="s">
        <v>58</v>
      </c>
      <c r="C338" s="26" t="s">
        <v>53</v>
      </c>
      <c r="D338" s="26" t="s">
        <v>11</v>
      </c>
      <c r="E338" s="26" t="s">
        <v>234</v>
      </c>
      <c r="F338" s="26" t="s">
        <v>68</v>
      </c>
      <c r="G338" s="11">
        <v>8028.6</v>
      </c>
      <c r="H338" s="11">
        <v>8028.6</v>
      </c>
      <c r="I338" s="56">
        <f t="shared" si="52"/>
        <v>100</v>
      </c>
    </row>
    <row r="339" spans="1:9" ht="33.75">
      <c r="A339" s="12"/>
      <c r="B339" s="30" t="s">
        <v>422</v>
      </c>
      <c r="C339" s="26" t="s">
        <v>53</v>
      </c>
      <c r="D339" s="26" t="s">
        <v>11</v>
      </c>
      <c r="E339" s="26" t="s">
        <v>338</v>
      </c>
      <c r="F339" s="26"/>
      <c r="G339" s="11">
        <f>SUM(G340:G340)</f>
        <v>1024.6000000000001</v>
      </c>
      <c r="H339" s="11">
        <f>SUM(H340:H340)</f>
        <v>1024.5999999999999</v>
      </c>
      <c r="I339" s="56">
        <f t="shared" si="52"/>
        <v>99.999999999999972</v>
      </c>
    </row>
    <row r="340" spans="1:9" ht="33.75">
      <c r="A340" s="12"/>
      <c r="B340" s="30" t="s">
        <v>231</v>
      </c>
      <c r="C340" s="26" t="s">
        <v>53</v>
      </c>
      <c r="D340" s="26" t="s">
        <v>11</v>
      </c>
      <c r="E340" s="26" t="s">
        <v>338</v>
      </c>
      <c r="F340" s="26" t="s">
        <v>68</v>
      </c>
      <c r="G340" s="11">
        <v>1024.6000000000001</v>
      </c>
      <c r="H340" s="11">
        <v>1024.5999999999999</v>
      </c>
      <c r="I340" s="56">
        <f t="shared" si="52"/>
        <v>99.999999999999972</v>
      </c>
    </row>
    <row r="341" spans="1:9" ht="22.5">
      <c r="A341" s="12"/>
      <c r="B341" s="30" t="s">
        <v>229</v>
      </c>
      <c r="C341" s="26" t="s">
        <v>53</v>
      </c>
      <c r="D341" s="26" t="s">
        <v>11</v>
      </c>
      <c r="E341" s="26" t="s">
        <v>235</v>
      </c>
      <c r="F341" s="27"/>
      <c r="G341" s="11">
        <f>SUM(G342)</f>
        <v>2466.5</v>
      </c>
      <c r="H341" s="11">
        <f>SUM(H342)</f>
        <v>2466.5</v>
      </c>
      <c r="I341" s="56">
        <f t="shared" si="52"/>
        <v>100</v>
      </c>
    </row>
    <row r="342" spans="1:9" ht="33.75">
      <c r="A342" s="12"/>
      <c r="B342" s="30" t="s">
        <v>58</v>
      </c>
      <c r="C342" s="26" t="s">
        <v>53</v>
      </c>
      <c r="D342" s="26" t="s">
        <v>11</v>
      </c>
      <c r="E342" s="26" t="s">
        <v>235</v>
      </c>
      <c r="F342" s="26" t="s">
        <v>68</v>
      </c>
      <c r="G342" s="11">
        <v>2466.5</v>
      </c>
      <c r="H342" s="11">
        <v>2466.5</v>
      </c>
      <c r="I342" s="56">
        <f t="shared" si="52"/>
        <v>100</v>
      </c>
    </row>
    <row r="343" spans="1:9" ht="33.75">
      <c r="A343" s="12"/>
      <c r="B343" s="30" t="s">
        <v>336</v>
      </c>
      <c r="C343" s="26" t="s">
        <v>53</v>
      </c>
      <c r="D343" s="26" t="s">
        <v>11</v>
      </c>
      <c r="E343" s="26" t="s">
        <v>335</v>
      </c>
      <c r="F343" s="27"/>
      <c r="G343" s="11">
        <f>SUM(G344)</f>
        <v>2739.2</v>
      </c>
      <c r="H343" s="11">
        <f>SUM(H344)</f>
        <v>2739.2</v>
      </c>
      <c r="I343" s="56">
        <f t="shared" si="52"/>
        <v>100</v>
      </c>
    </row>
    <row r="344" spans="1:9" ht="33.75">
      <c r="A344" s="12"/>
      <c r="B344" s="30" t="s">
        <v>58</v>
      </c>
      <c r="C344" s="26" t="s">
        <v>53</v>
      </c>
      <c r="D344" s="26" t="s">
        <v>11</v>
      </c>
      <c r="E344" s="26" t="s">
        <v>335</v>
      </c>
      <c r="F344" s="26" t="s">
        <v>68</v>
      </c>
      <c r="G344" s="11">
        <v>2739.2</v>
      </c>
      <c r="H344" s="11">
        <v>2739.2</v>
      </c>
      <c r="I344" s="56">
        <f t="shared" si="52"/>
        <v>100</v>
      </c>
    </row>
    <row r="345" spans="1:9" ht="22.5">
      <c r="A345" s="12"/>
      <c r="B345" s="30" t="s">
        <v>430</v>
      </c>
      <c r="C345" s="26" t="s">
        <v>53</v>
      </c>
      <c r="D345" s="26" t="s">
        <v>11</v>
      </c>
      <c r="E345" s="26" t="s">
        <v>457</v>
      </c>
      <c r="F345" s="27"/>
      <c r="G345" s="11">
        <f>G346</f>
        <v>27.9</v>
      </c>
      <c r="H345" s="11">
        <f>H346</f>
        <v>27.9</v>
      </c>
      <c r="I345" s="56">
        <f t="shared" si="52"/>
        <v>100</v>
      </c>
    </row>
    <row r="346" spans="1:9" ht="33.75">
      <c r="A346" s="12"/>
      <c r="B346" s="30" t="s">
        <v>58</v>
      </c>
      <c r="C346" s="26" t="s">
        <v>53</v>
      </c>
      <c r="D346" s="26" t="s">
        <v>11</v>
      </c>
      <c r="E346" s="26" t="s">
        <v>457</v>
      </c>
      <c r="F346" s="26" t="s">
        <v>68</v>
      </c>
      <c r="G346" s="11">
        <v>27.9</v>
      </c>
      <c r="H346" s="11">
        <v>27.9</v>
      </c>
      <c r="I346" s="56">
        <f t="shared" si="52"/>
        <v>100</v>
      </c>
    </row>
    <row r="347" spans="1:9" ht="22.5">
      <c r="A347" s="12"/>
      <c r="B347" s="28" t="s">
        <v>227</v>
      </c>
      <c r="C347" s="26" t="s">
        <v>53</v>
      </c>
      <c r="D347" s="26" t="s">
        <v>11</v>
      </c>
      <c r="E347" s="26" t="s">
        <v>233</v>
      </c>
      <c r="F347" s="27"/>
      <c r="G347" s="11">
        <f>SUM(G348)</f>
        <v>3591.9</v>
      </c>
      <c r="H347" s="11">
        <f>SUM(H348)</f>
        <v>3591.9</v>
      </c>
      <c r="I347" s="56">
        <f t="shared" si="52"/>
        <v>100</v>
      </c>
    </row>
    <row r="348" spans="1:9" ht="33.75">
      <c r="A348" s="12"/>
      <c r="B348" s="28" t="s">
        <v>58</v>
      </c>
      <c r="C348" s="26" t="s">
        <v>53</v>
      </c>
      <c r="D348" s="26" t="s">
        <v>11</v>
      </c>
      <c r="E348" s="26" t="s">
        <v>233</v>
      </c>
      <c r="F348" s="26" t="s">
        <v>68</v>
      </c>
      <c r="G348" s="11">
        <v>3591.9</v>
      </c>
      <c r="H348" s="11">
        <v>3591.9</v>
      </c>
      <c r="I348" s="56">
        <f t="shared" si="52"/>
        <v>100</v>
      </c>
    </row>
    <row r="349" spans="1:9" ht="22.5">
      <c r="A349" s="12"/>
      <c r="B349" s="24" t="s">
        <v>187</v>
      </c>
      <c r="C349" s="26" t="s">
        <v>53</v>
      </c>
      <c r="D349" s="26" t="s">
        <v>11</v>
      </c>
      <c r="E349" s="26" t="s">
        <v>188</v>
      </c>
      <c r="F349" s="26"/>
      <c r="G349" s="11">
        <f>G350</f>
        <v>41743.199999999997</v>
      </c>
      <c r="H349" s="11">
        <f>H350</f>
        <v>41743.199999999997</v>
      </c>
      <c r="I349" s="56">
        <f t="shared" si="52"/>
        <v>100</v>
      </c>
    </row>
    <row r="350" spans="1:9" ht="33.75">
      <c r="A350" s="12"/>
      <c r="B350" s="24" t="s">
        <v>58</v>
      </c>
      <c r="C350" s="26" t="s">
        <v>53</v>
      </c>
      <c r="D350" s="26" t="s">
        <v>11</v>
      </c>
      <c r="E350" s="26" t="s">
        <v>188</v>
      </c>
      <c r="F350" s="26" t="s">
        <v>68</v>
      </c>
      <c r="G350" s="11">
        <v>41743.199999999997</v>
      </c>
      <c r="H350" s="11">
        <v>41743.199999999997</v>
      </c>
      <c r="I350" s="56">
        <f t="shared" si="52"/>
        <v>100</v>
      </c>
    </row>
    <row r="351" spans="1:9" ht="90">
      <c r="A351" s="12"/>
      <c r="B351" s="31" t="s">
        <v>421</v>
      </c>
      <c r="C351" s="26" t="s">
        <v>53</v>
      </c>
      <c r="D351" s="26" t="s">
        <v>11</v>
      </c>
      <c r="E351" s="26" t="s">
        <v>423</v>
      </c>
      <c r="F351" s="26"/>
      <c r="G351" s="11">
        <f>G352</f>
        <v>135055.70000000001</v>
      </c>
      <c r="H351" s="11">
        <f>H352</f>
        <v>135055.70000000001</v>
      </c>
      <c r="I351" s="56">
        <f t="shared" si="52"/>
        <v>100</v>
      </c>
    </row>
    <row r="352" spans="1:9" ht="33.75">
      <c r="A352" s="12"/>
      <c r="B352" s="28" t="s">
        <v>230</v>
      </c>
      <c r="C352" s="26" t="s">
        <v>53</v>
      </c>
      <c r="D352" s="26" t="s">
        <v>11</v>
      </c>
      <c r="E352" s="26" t="s">
        <v>423</v>
      </c>
      <c r="F352" s="26" t="s">
        <v>68</v>
      </c>
      <c r="G352" s="11">
        <v>135055.70000000001</v>
      </c>
      <c r="H352" s="11">
        <v>135055.70000000001</v>
      </c>
      <c r="I352" s="56">
        <f t="shared" si="52"/>
        <v>100</v>
      </c>
    </row>
    <row r="353" spans="1:9" ht="90">
      <c r="A353" s="12"/>
      <c r="B353" s="31" t="s">
        <v>467</v>
      </c>
      <c r="C353" s="26" t="s">
        <v>53</v>
      </c>
      <c r="D353" s="26" t="s">
        <v>11</v>
      </c>
      <c r="E353" s="26" t="s">
        <v>469</v>
      </c>
      <c r="F353" s="26"/>
      <c r="G353" s="11">
        <f>G354</f>
        <v>6813.6</v>
      </c>
      <c r="H353" s="11">
        <f>H354</f>
        <v>6813.6</v>
      </c>
      <c r="I353" s="56">
        <f t="shared" si="52"/>
        <v>100</v>
      </c>
    </row>
    <row r="354" spans="1:9" ht="33.75">
      <c r="A354" s="12"/>
      <c r="B354" s="28" t="s">
        <v>230</v>
      </c>
      <c r="C354" s="26" t="s">
        <v>53</v>
      </c>
      <c r="D354" s="26" t="s">
        <v>11</v>
      </c>
      <c r="E354" s="26" t="s">
        <v>469</v>
      </c>
      <c r="F354" s="26" t="s">
        <v>68</v>
      </c>
      <c r="G354" s="11">
        <v>6813.6</v>
      </c>
      <c r="H354" s="11">
        <v>6813.6</v>
      </c>
      <c r="I354" s="56">
        <f t="shared" si="52"/>
        <v>100</v>
      </c>
    </row>
    <row r="355" spans="1:9" ht="90">
      <c r="A355" s="12"/>
      <c r="B355" s="31" t="s">
        <v>468</v>
      </c>
      <c r="C355" s="26" t="s">
        <v>53</v>
      </c>
      <c r="D355" s="26" t="s">
        <v>11</v>
      </c>
      <c r="E355" s="26" t="s">
        <v>470</v>
      </c>
      <c r="F355" s="26"/>
      <c r="G355" s="11">
        <f>G356</f>
        <v>30666.400000000001</v>
      </c>
      <c r="H355" s="11">
        <f>H356</f>
        <v>30666.400000000001</v>
      </c>
      <c r="I355" s="56">
        <f t="shared" si="52"/>
        <v>100</v>
      </c>
    </row>
    <row r="356" spans="1:9" ht="33.75">
      <c r="A356" s="12"/>
      <c r="B356" s="28" t="s">
        <v>230</v>
      </c>
      <c r="C356" s="26" t="s">
        <v>53</v>
      </c>
      <c r="D356" s="26" t="s">
        <v>11</v>
      </c>
      <c r="E356" s="26" t="s">
        <v>470</v>
      </c>
      <c r="F356" s="26" t="s">
        <v>68</v>
      </c>
      <c r="G356" s="11">
        <v>30666.400000000001</v>
      </c>
      <c r="H356" s="11">
        <v>30666.400000000001</v>
      </c>
      <c r="I356" s="56">
        <f t="shared" si="52"/>
        <v>100</v>
      </c>
    </row>
    <row r="357" spans="1:9" ht="90">
      <c r="A357" s="12"/>
      <c r="B357" s="31" t="s">
        <v>421</v>
      </c>
      <c r="C357" s="26" t="s">
        <v>53</v>
      </c>
      <c r="D357" s="26" t="s">
        <v>11</v>
      </c>
      <c r="E357" s="26" t="s">
        <v>500</v>
      </c>
      <c r="F357" s="26"/>
      <c r="G357" s="11">
        <f>G358</f>
        <v>10239.6</v>
      </c>
      <c r="H357" s="11">
        <f>H358</f>
        <v>10239.6</v>
      </c>
      <c r="I357" s="56">
        <f t="shared" si="52"/>
        <v>100</v>
      </c>
    </row>
    <row r="358" spans="1:9" ht="33.75">
      <c r="A358" s="12"/>
      <c r="B358" s="28" t="s">
        <v>230</v>
      </c>
      <c r="C358" s="26" t="s">
        <v>53</v>
      </c>
      <c r="D358" s="26" t="s">
        <v>11</v>
      </c>
      <c r="E358" s="26" t="s">
        <v>500</v>
      </c>
      <c r="F358" s="26" t="s">
        <v>68</v>
      </c>
      <c r="G358" s="11">
        <v>10239.6</v>
      </c>
      <c r="H358" s="11">
        <v>10239.6</v>
      </c>
      <c r="I358" s="56">
        <f t="shared" si="52"/>
        <v>100</v>
      </c>
    </row>
    <row r="359" spans="1:9" ht="33.75">
      <c r="A359" s="12"/>
      <c r="B359" s="30" t="s">
        <v>278</v>
      </c>
      <c r="C359" s="26" t="s">
        <v>53</v>
      </c>
      <c r="D359" s="26" t="s">
        <v>11</v>
      </c>
      <c r="E359" s="26" t="s">
        <v>279</v>
      </c>
      <c r="F359" s="26"/>
      <c r="G359" s="11">
        <f>SUM(G360:G361)</f>
        <v>10185.799999999999</v>
      </c>
      <c r="H359" s="11">
        <f>SUM(H360:H361)</f>
        <v>10185.799999999999</v>
      </c>
      <c r="I359" s="56">
        <f t="shared" si="52"/>
        <v>100</v>
      </c>
    </row>
    <row r="360" spans="1:9">
      <c r="A360" s="12"/>
      <c r="B360" s="30" t="s">
        <v>236</v>
      </c>
      <c r="C360" s="26" t="s">
        <v>53</v>
      </c>
      <c r="D360" s="26" t="s">
        <v>11</v>
      </c>
      <c r="E360" s="26" t="s">
        <v>279</v>
      </c>
      <c r="F360" s="26" t="s">
        <v>69</v>
      </c>
      <c r="G360" s="11">
        <v>509.3</v>
      </c>
      <c r="H360" s="11">
        <v>509.3</v>
      </c>
      <c r="I360" s="56">
        <f t="shared" si="52"/>
        <v>100</v>
      </c>
    </row>
    <row r="361" spans="1:9">
      <c r="A361" s="12"/>
      <c r="B361" s="30" t="s">
        <v>237</v>
      </c>
      <c r="C361" s="26" t="s">
        <v>53</v>
      </c>
      <c r="D361" s="26" t="s">
        <v>11</v>
      </c>
      <c r="E361" s="26" t="s">
        <v>279</v>
      </c>
      <c r="F361" s="26" t="s">
        <v>69</v>
      </c>
      <c r="G361" s="11">
        <v>9676.5</v>
      </c>
      <c r="H361" s="11">
        <v>9676.5</v>
      </c>
      <c r="I361" s="56">
        <f t="shared" si="52"/>
        <v>100</v>
      </c>
    </row>
    <row r="362" spans="1:9" ht="22.5">
      <c r="A362" s="12"/>
      <c r="B362" s="28" t="s">
        <v>471</v>
      </c>
      <c r="C362" s="26" t="s">
        <v>53</v>
      </c>
      <c r="D362" s="26" t="s">
        <v>11</v>
      </c>
      <c r="E362" s="26" t="s">
        <v>472</v>
      </c>
      <c r="F362" s="26"/>
      <c r="G362" s="11">
        <f>SUM(G363:G364)</f>
        <v>1406.2</v>
      </c>
      <c r="H362" s="11">
        <f>SUM(H363:H364)</f>
        <v>1406.2</v>
      </c>
      <c r="I362" s="56">
        <f t="shared" si="52"/>
        <v>100</v>
      </c>
    </row>
    <row r="363" spans="1:9">
      <c r="A363" s="12"/>
      <c r="B363" s="28" t="s">
        <v>236</v>
      </c>
      <c r="C363" s="26" t="s">
        <v>53</v>
      </c>
      <c r="D363" s="26" t="s">
        <v>11</v>
      </c>
      <c r="E363" s="26" t="s">
        <v>472</v>
      </c>
      <c r="F363" s="26" t="s">
        <v>69</v>
      </c>
      <c r="G363" s="11">
        <v>70.400000000000006</v>
      </c>
      <c r="H363" s="11">
        <v>70.400000000000006</v>
      </c>
      <c r="I363" s="56">
        <f t="shared" si="52"/>
        <v>100</v>
      </c>
    </row>
    <row r="364" spans="1:9">
      <c r="A364" s="12"/>
      <c r="B364" s="28" t="s">
        <v>237</v>
      </c>
      <c r="C364" s="26" t="s">
        <v>53</v>
      </c>
      <c r="D364" s="26" t="s">
        <v>11</v>
      </c>
      <c r="E364" s="26" t="s">
        <v>472</v>
      </c>
      <c r="F364" s="26" t="s">
        <v>69</v>
      </c>
      <c r="G364" s="11">
        <v>1335.8</v>
      </c>
      <c r="H364" s="11">
        <v>1335.8</v>
      </c>
      <c r="I364" s="56">
        <f t="shared" si="52"/>
        <v>100</v>
      </c>
    </row>
    <row r="365" spans="1:9" ht="33.75">
      <c r="A365" s="12"/>
      <c r="B365" s="28" t="s">
        <v>417</v>
      </c>
      <c r="C365" s="26" t="s">
        <v>53</v>
      </c>
      <c r="D365" s="26" t="s">
        <v>11</v>
      </c>
      <c r="E365" s="26" t="s">
        <v>419</v>
      </c>
      <c r="F365" s="27"/>
      <c r="G365" s="11">
        <f>SUM(G366:G367)</f>
        <v>954</v>
      </c>
      <c r="H365" s="11">
        <f>SUM(H366:H367)</f>
        <v>954</v>
      </c>
      <c r="I365" s="56">
        <f t="shared" si="52"/>
        <v>100</v>
      </c>
    </row>
    <row r="366" spans="1:9" ht="33.75">
      <c r="A366" s="12"/>
      <c r="B366" s="28" t="s">
        <v>231</v>
      </c>
      <c r="C366" s="26" t="s">
        <v>53</v>
      </c>
      <c r="D366" s="26" t="s">
        <v>11</v>
      </c>
      <c r="E366" s="26" t="s">
        <v>419</v>
      </c>
      <c r="F366" s="27" t="s">
        <v>68</v>
      </c>
      <c r="G366" s="11">
        <v>47.7</v>
      </c>
      <c r="H366" s="11">
        <v>47.7</v>
      </c>
      <c r="I366" s="56">
        <f t="shared" si="52"/>
        <v>100</v>
      </c>
    </row>
    <row r="367" spans="1:9" ht="33.75">
      <c r="A367" s="12"/>
      <c r="B367" s="28" t="s">
        <v>232</v>
      </c>
      <c r="C367" s="26" t="s">
        <v>53</v>
      </c>
      <c r="D367" s="26" t="s">
        <v>11</v>
      </c>
      <c r="E367" s="26" t="s">
        <v>419</v>
      </c>
      <c r="F367" s="27" t="s">
        <v>68</v>
      </c>
      <c r="G367" s="11">
        <v>906.3</v>
      </c>
      <c r="H367" s="11">
        <v>906.3</v>
      </c>
      <c r="I367" s="56">
        <f t="shared" si="52"/>
        <v>100</v>
      </c>
    </row>
    <row r="368" spans="1:9" ht="33.75">
      <c r="A368" s="12"/>
      <c r="B368" s="28" t="s">
        <v>424</v>
      </c>
      <c r="C368" s="26" t="s">
        <v>53</v>
      </c>
      <c r="D368" s="26" t="s">
        <v>11</v>
      </c>
      <c r="E368" s="26" t="s">
        <v>426</v>
      </c>
      <c r="F368" s="27"/>
      <c r="G368" s="11">
        <f>SUM(G369:G370)</f>
        <v>280.09999999999991</v>
      </c>
      <c r="H368" s="11">
        <f>SUM(H369:H370)</f>
        <v>280.09999999999991</v>
      </c>
      <c r="I368" s="56">
        <f t="shared" si="52"/>
        <v>100</v>
      </c>
    </row>
    <row r="369" spans="1:9" ht="33.75">
      <c r="A369" s="12"/>
      <c r="B369" s="28" t="s">
        <v>231</v>
      </c>
      <c r="C369" s="26" t="s">
        <v>53</v>
      </c>
      <c r="D369" s="26" t="s">
        <v>11</v>
      </c>
      <c r="E369" s="26" t="s">
        <v>426</v>
      </c>
      <c r="F369" s="27" t="s">
        <v>68</v>
      </c>
      <c r="G369" s="11">
        <v>14</v>
      </c>
      <c r="H369" s="11">
        <v>14</v>
      </c>
      <c r="I369" s="56">
        <f t="shared" si="52"/>
        <v>100</v>
      </c>
    </row>
    <row r="370" spans="1:9" ht="33.75">
      <c r="A370" s="12"/>
      <c r="B370" s="28" t="s">
        <v>232</v>
      </c>
      <c r="C370" s="26" t="s">
        <v>53</v>
      </c>
      <c r="D370" s="26" t="s">
        <v>11</v>
      </c>
      <c r="E370" s="26" t="s">
        <v>426</v>
      </c>
      <c r="F370" s="27" t="s">
        <v>68</v>
      </c>
      <c r="G370" s="11">
        <v>266.09999999999991</v>
      </c>
      <c r="H370" s="11">
        <v>266.09999999999991</v>
      </c>
      <c r="I370" s="56">
        <f t="shared" si="52"/>
        <v>100</v>
      </c>
    </row>
    <row r="371" spans="1:9" ht="45">
      <c r="A371" s="12"/>
      <c r="B371" s="28" t="s">
        <v>425</v>
      </c>
      <c r="C371" s="26" t="s">
        <v>53</v>
      </c>
      <c r="D371" s="26" t="s">
        <v>11</v>
      </c>
      <c r="E371" s="26" t="s">
        <v>427</v>
      </c>
      <c r="F371" s="44"/>
      <c r="G371" s="11">
        <f>SUM(G372:G373)</f>
        <v>237.6</v>
      </c>
      <c r="H371" s="11">
        <f>SUM(H372:H373)</f>
        <v>237.6</v>
      </c>
      <c r="I371" s="56">
        <f t="shared" si="52"/>
        <v>100</v>
      </c>
    </row>
    <row r="372" spans="1:9" ht="33.75">
      <c r="A372" s="12"/>
      <c r="B372" s="28" t="s">
        <v>231</v>
      </c>
      <c r="C372" s="26" t="s">
        <v>53</v>
      </c>
      <c r="D372" s="26" t="s">
        <v>11</v>
      </c>
      <c r="E372" s="26" t="s">
        <v>427</v>
      </c>
      <c r="F372" s="44" t="s">
        <v>68</v>
      </c>
      <c r="G372" s="11">
        <v>11.899999999999999</v>
      </c>
      <c r="H372" s="11">
        <v>11.899999999999999</v>
      </c>
      <c r="I372" s="56">
        <f t="shared" si="52"/>
        <v>100</v>
      </c>
    </row>
    <row r="373" spans="1:9" ht="33.75">
      <c r="A373" s="12"/>
      <c r="B373" s="28" t="s">
        <v>232</v>
      </c>
      <c r="C373" s="26" t="s">
        <v>53</v>
      </c>
      <c r="D373" s="26" t="s">
        <v>11</v>
      </c>
      <c r="E373" s="26" t="s">
        <v>427</v>
      </c>
      <c r="F373" s="44" t="s">
        <v>68</v>
      </c>
      <c r="G373" s="11">
        <v>225.7</v>
      </c>
      <c r="H373" s="11">
        <v>225.7</v>
      </c>
      <c r="I373" s="56">
        <f t="shared" si="52"/>
        <v>100</v>
      </c>
    </row>
    <row r="374" spans="1:9" ht="33.75">
      <c r="A374" s="12"/>
      <c r="B374" s="28" t="s">
        <v>496</v>
      </c>
      <c r="C374" s="26" t="s">
        <v>53</v>
      </c>
      <c r="D374" s="26" t="s">
        <v>11</v>
      </c>
      <c r="E374" s="26" t="s">
        <v>497</v>
      </c>
      <c r="F374" s="27"/>
      <c r="G374" s="11">
        <f>SUM(G375:G376)</f>
        <v>19415.899999999998</v>
      </c>
      <c r="H374" s="11">
        <f>SUM(H375:H376)</f>
        <v>19415.899999999998</v>
      </c>
      <c r="I374" s="56">
        <f t="shared" si="52"/>
        <v>100</v>
      </c>
    </row>
    <row r="375" spans="1:9" ht="33.75">
      <c r="A375" s="12"/>
      <c r="B375" s="28" t="s">
        <v>337</v>
      </c>
      <c r="C375" s="26" t="s">
        <v>53</v>
      </c>
      <c r="D375" s="26" t="s">
        <v>11</v>
      </c>
      <c r="E375" s="26" t="s">
        <v>497</v>
      </c>
      <c r="F375" s="27" t="s">
        <v>68</v>
      </c>
      <c r="G375" s="11">
        <v>970.8</v>
      </c>
      <c r="H375" s="55">
        <v>970.8</v>
      </c>
      <c r="I375" s="56">
        <f t="shared" si="52"/>
        <v>100</v>
      </c>
    </row>
    <row r="376" spans="1:9" ht="33.75">
      <c r="A376" s="12"/>
      <c r="B376" s="28" t="s">
        <v>230</v>
      </c>
      <c r="C376" s="26" t="s">
        <v>53</v>
      </c>
      <c r="D376" s="26" t="s">
        <v>11</v>
      </c>
      <c r="E376" s="26" t="s">
        <v>497</v>
      </c>
      <c r="F376" s="27" t="s">
        <v>68</v>
      </c>
      <c r="G376" s="11">
        <v>18445.099999999999</v>
      </c>
      <c r="H376" s="55">
        <v>18445.099999999999</v>
      </c>
      <c r="I376" s="56">
        <f t="shared" si="52"/>
        <v>100</v>
      </c>
    </row>
    <row r="377" spans="1:9" ht="56.25">
      <c r="A377" s="12"/>
      <c r="B377" s="31" t="s">
        <v>487</v>
      </c>
      <c r="C377" s="26" t="s">
        <v>53</v>
      </c>
      <c r="D377" s="26" t="s">
        <v>11</v>
      </c>
      <c r="E377" s="26" t="s">
        <v>501</v>
      </c>
      <c r="F377" s="26"/>
      <c r="G377" s="11">
        <f>SUM(G378:G379)</f>
        <v>1498.6000000000001</v>
      </c>
      <c r="H377" s="11">
        <f>SUM(H378:H379)</f>
        <v>1498.6000000000001</v>
      </c>
      <c r="I377" s="56">
        <f t="shared" si="52"/>
        <v>100</v>
      </c>
    </row>
    <row r="378" spans="1:9">
      <c r="A378" s="12"/>
      <c r="B378" s="28" t="s">
        <v>236</v>
      </c>
      <c r="C378" s="26" t="s">
        <v>53</v>
      </c>
      <c r="D378" s="26" t="s">
        <v>11</v>
      </c>
      <c r="E378" s="26" t="s">
        <v>501</v>
      </c>
      <c r="F378" s="27" t="s">
        <v>69</v>
      </c>
      <c r="G378" s="11">
        <v>74.900000000000006</v>
      </c>
      <c r="H378" s="11">
        <v>74.900000000000006</v>
      </c>
      <c r="I378" s="56">
        <f t="shared" si="52"/>
        <v>100</v>
      </c>
    </row>
    <row r="379" spans="1:9">
      <c r="A379" s="12"/>
      <c r="B379" s="28" t="s">
        <v>237</v>
      </c>
      <c r="C379" s="26" t="s">
        <v>53</v>
      </c>
      <c r="D379" s="26" t="s">
        <v>11</v>
      </c>
      <c r="E379" s="26" t="s">
        <v>501</v>
      </c>
      <c r="F379" s="27" t="s">
        <v>69</v>
      </c>
      <c r="G379" s="11">
        <v>1423.7</v>
      </c>
      <c r="H379" s="11">
        <v>1423.7</v>
      </c>
      <c r="I379" s="56">
        <f t="shared" si="52"/>
        <v>100</v>
      </c>
    </row>
    <row r="380" spans="1:9" ht="56.25">
      <c r="A380" s="12"/>
      <c r="B380" s="31" t="s">
        <v>487</v>
      </c>
      <c r="C380" s="26" t="s">
        <v>53</v>
      </c>
      <c r="D380" s="26" t="s">
        <v>11</v>
      </c>
      <c r="E380" s="26" t="s">
        <v>488</v>
      </c>
      <c r="F380" s="26"/>
      <c r="G380" s="11">
        <f>G381</f>
        <v>213.3</v>
      </c>
      <c r="H380" s="11">
        <f>H381</f>
        <v>213.3</v>
      </c>
      <c r="I380" s="56">
        <f t="shared" si="52"/>
        <v>100</v>
      </c>
    </row>
    <row r="381" spans="1:9">
      <c r="A381" s="12"/>
      <c r="B381" s="28" t="s">
        <v>259</v>
      </c>
      <c r="C381" s="26" t="s">
        <v>53</v>
      </c>
      <c r="D381" s="26" t="s">
        <v>11</v>
      </c>
      <c r="E381" s="26" t="s">
        <v>488</v>
      </c>
      <c r="F381" s="27" t="s">
        <v>69</v>
      </c>
      <c r="G381" s="11">
        <v>213.3</v>
      </c>
      <c r="H381" s="11">
        <v>213.3</v>
      </c>
      <c r="I381" s="56">
        <f t="shared" si="52"/>
        <v>100</v>
      </c>
    </row>
    <row r="382" spans="1:9" ht="48.75" customHeight="1">
      <c r="A382" s="12"/>
      <c r="B382" s="45" t="s">
        <v>428</v>
      </c>
      <c r="C382" s="26" t="s">
        <v>53</v>
      </c>
      <c r="D382" s="26" t="s">
        <v>11</v>
      </c>
      <c r="E382" s="26" t="s">
        <v>429</v>
      </c>
      <c r="F382" s="27"/>
      <c r="G382" s="11">
        <f>SUM(G383)</f>
        <v>1089.7</v>
      </c>
      <c r="H382" s="11">
        <f>SUM(H383)</f>
        <v>1089.7</v>
      </c>
      <c r="I382" s="56">
        <f t="shared" si="52"/>
        <v>100</v>
      </c>
    </row>
    <row r="383" spans="1:9">
      <c r="A383" s="12"/>
      <c r="B383" s="28" t="s">
        <v>259</v>
      </c>
      <c r="C383" s="26" t="s">
        <v>53</v>
      </c>
      <c r="D383" s="26" t="s">
        <v>11</v>
      </c>
      <c r="E383" s="26" t="s">
        <v>429</v>
      </c>
      <c r="F383" s="27" t="s">
        <v>69</v>
      </c>
      <c r="G383" s="11">
        <v>1089.7</v>
      </c>
      <c r="H383" s="11">
        <v>1089.7</v>
      </c>
      <c r="I383" s="56">
        <f t="shared" si="52"/>
        <v>100</v>
      </c>
    </row>
    <row r="384" spans="1:9" ht="33.75">
      <c r="A384" s="12"/>
      <c r="B384" s="30" t="s">
        <v>258</v>
      </c>
      <c r="C384" s="26" t="s">
        <v>53</v>
      </c>
      <c r="D384" s="26" t="s">
        <v>11</v>
      </c>
      <c r="E384" s="26" t="s">
        <v>260</v>
      </c>
      <c r="F384" s="27"/>
      <c r="G384" s="11">
        <f>SUM(G385)</f>
        <v>23696.7</v>
      </c>
      <c r="H384" s="11">
        <f>SUM(H385)</f>
        <v>23696.7</v>
      </c>
      <c r="I384" s="56">
        <f t="shared" si="52"/>
        <v>100</v>
      </c>
    </row>
    <row r="385" spans="1:9">
      <c r="A385" s="12"/>
      <c r="B385" s="30" t="s">
        <v>259</v>
      </c>
      <c r="C385" s="26" t="s">
        <v>53</v>
      </c>
      <c r="D385" s="26" t="s">
        <v>11</v>
      </c>
      <c r="E385" s="26" t="s">
        <v>260</v>
      </c>
      <c r="F385" s="27" t="s">
        <v>69</v>
      </c>
      <c r="G385" s="11">
        <v>23696.7</v>
      </c>
      <c r="H385" s="11">
        <v>23696.7</v>
      </c>
      <c r="I385" s="56">
        <f t="shared" si="52"/>
        <v>100</v>
      </c>
    </row>
    <row r="386" spans="1:9" ht="22.5">
      <c r="A386" s="12"/>
      <c r="B386" s="30" t="s">
        <v>453</v>
      </c>
      <c r="C386" s="26" t="s">
        <v>53</v>
      </c>
      <c r="D386" s="26" t="s">
        <v>11</v>
      </c>
      <c r="E386" s="26" t="s">
        <v>454</v>
      </c>
      <c r="F386" s="26"/>
      <c r="G386" s="11">
        <f>SUM(G387)</f>
        <v>1666.3999999999999</v>
      </c>
      <c r="H386" s="11">
        <f>SUM(H387)</f>
        <v>1131.7</v>
      </c>
      <c r="I386" s="56">
        <f t="shared" si="52"/>
        <v>67.912866058569378</v>
      </c>
    </row>
    <row r="387" spans="1:9" ht="33.75">
      <c r="A387" s="12"/>
      <c r="B387" s="32" t="s">
        <v>489</v>
      </c>
      <c r="C387" s="26" t="s">
        <v>53</v>
      </c>
      <c r="D387" s="26" t="s">
        <v>11</v>
      </c>
      <c r="E387" s="26" t="s">
        <v>454</v>
      </c>
      <c r="F387" s="26" t="s">
        <v>50</v>
      </c>
      <c r="G387" s="11">
        <v>1666.3999999999999</v>
      </c>
      <c r="H387" s="11">
        <v>1131.7</v>
      </c>
      <c r="I387" s="56">
        <f t="shared" si="52"/>
        <v>67.912866058569378</v>
      </c>
    </row>
    <row r="388" spans="1:9">
      <c r="A388" s="59" t="s">
        <v>61</v>
      </c>
      <c r="B388" s="15" t="s">
        <v>155</v>
      </c>
      <c r="C388" s="9" t="s">
        <v>53</v>
      </c>
      <c r="D388" s="9" t="s">
        <v>17</v>
      </c>
      <c r="E388" s="9"/>
      <c r="F388" s="13"/>
      <c r="G388" s="20">
        <f>G389</f>
        <v>35407.300000000003</v>
      </c>
      <c r="H388" s="20">
        <f>H389</f>
        <v>35407.300000000003</v>
      </c>
      <c r="I388" s="17">
        <f t="shared" si="52"/>
        <v>100</v>
      </c>
    </row>
    <row r="389" spans="1:9" ht="33.75">
      <c r="A389" s="46"/>
      <c r="B389" s="30" t="s">
        <v>277</v>
      </c>
      <c r="C389" s="26" t="s">
        <v>53</v>
      </c>
      <c r="D389" s="26" t="s">
        <v>17</v>
      </c>
      <c r="E389" s="26" t="s">
        <v>178</v>
      </c>
      <c r="F389" s="26"/>
      <c r="G389" s="11">
        <f>G390+G413</f>
        <v>35407.300000000003</v>
      </c>
      <c r="H389" s="11">
        <f>H390+H413</f>
        <v>35407.300000000003</v>
      </c>
      <c r="I389" s="56">
        <f t="shared" si="52"/>
        <v>100</v>
      </c>
    </row>
    <row r="390" spans="1:9">
      <c r="A390" s="46"/>
      <c r="B390" s="30" t="s">
        <v>177</v>
      </c>
      <c r="C390" s="26" t="s">
        <v>53</v>
      </c>
      <c r="D390" s="26" t="s">
        <v>17</v>
      </c>
      <c r="E390" s="26" t="s">
        <v>179</v>
      </c>
      <c r="F390" s="26"/>
      <c r="G390" s="11">
        <f>G391+G394+G396+G398+G401+G404+G407+G410</f>
        <v>22123.000000000004</v>
      </c>
      <c r="H390" s="11">
        <f>H391+H394+H396+H398+H401+H404+H407+H410</f>
        <v>22123.000000000004</v>
      </c>
      <c r="I390" s="56">
        <f t="shared" si="52"/>
        <v>100</v>
      </c>
    </row>
    <row r="391" spans="1:9">
      <c r="A391" s="46"/>
      <c r="B391" s="30" t="s">
        <v>118</v>
      </c>
      <c r="C391" s="26" t="s">
        <v>53</v>
      </c>
      <c r="D391" s="26" t="s">
        <v>17</v>
      </c>
      <c r="E391" s="26" t="s">
        <v>119</v>
      </c>
      <c r="F391" s="26"/>
      <c r="G391" s="11">
        <f>SUM(G392+G393)</f>
        <v>2519.6</v>
      </c>
      <c r="H391" s="11">
        <f t="shared" ref="H391" si="56">SUM(H392+H393)</f>
        <v>2519.6</v>
      </c>
      <c r="I391" s="56">
        <f t="shared" ref="I391:I454" si="57">H391/G391*100</f>
        <v>100</v>
      </c>
    </row>
    <row r="392" spans="1:9" ht="33.75">
      <c r="A392" s="46"/>
      <c r="B392" s="30" t="s">
        <v>57</v>
      </c>
      <c r="C392" s="26" t="s">
        <v>53</v>
      </c>
      <c r="D392" s="26" t="s">
        <v>17</v>
      </c>
      <c r="E392" s="26" t="s">
        <v>119</v>
      </c>
      <c r="F392" s="27">
        <v>611</v>
      </c>
      <c r="G392" s="11">
        <v>1034.8</v>
      </c>
      <c r="H392" s="11">
        <v>1034.8</v>
      </c>
      <c r="I392" s="56">
        <f t="shared" si="57"/>
        <v>100</v>
      </c>
    </row>
    <row r="393" spans="1:9">
      <c r="A393" s="46"/>
      <c r="B393" s="24" t="s">
        <v>332</v>
      </c>
      <c r="C393" s="26" t="s">
        <v>53</v>
      </c>
      <c r="D393" s="26" t="s">
        <v>17</v>
      </c>
      <c r="E393" s="26" t="s">
        <v>119</v>
      </c>
      <c r="F393" s="27" t="s">
        <v>69</v>
      </c>
      <c r="G393" s="11">
        <v>1484.8</v>
      </c>
      <c r="H393" s="11">
        <v>1484.8</v>
      </c>
      <c r="I393" s="56">
        <f t="shared" si="57"/>
        <v>100</v>
      </c>
    </row>
    <row r="394" spans="1:9">
      <c r="A394" s="46"/>
      <c r="B394" s="30" t="s">
        <v>262</v>
      </c>
      <c r="C394" s="26" t="s">
        <v>53</v>
      </c>
      <c r="D394" s="26" t="s">
        <v>17</v>
      </c>
      <c r="E394" s="26" t="s">
        <v>263</v>
      </c>
      <c r="F394" s="26"/>
      <c r="G394" s="11">
        <f>SUM(G395)</f>
        <v>1801.5</v>
      </c>
      <c r="H394" s="11">
        <f>SUM(H395)</f>
        <v>1801.5</v>
      </c>
      <c r="I394" s="56">
        <f t="shared" si="57"/>
        <v>100</v>
      </c>
    </row>
    <row r="395" spans="1:9" ht="33.75">
      <c r="A395" s="46"/>
      <c r="B395" s="30" t="s">
        <v>57</v>
      </c>
      <c r="C395" s="26" t="s">
        <v>53</v>
      </c>
      <c r="D395" s="26" t="s">
        <v>17</v>
      </c>
      <c r="E395" s="26" t="s">
        <v>263</v>
      </c>
      <c r="F395" s="27">
        <v>611</v>
      </c>
      <c r="G395" s="11">
        <v>1801.5</v>
      </c>
      <c r="H395" s="11">
        <v>1801.5</v>
      </c>
      <c r="I395" s="56">
        <f t="shared" si="57"/>
        <v>100</v>
      </c>
    </row>
    <row r="396" spans="1:9">
      <c r="A396" s="46"/>
      <c r="B396" s="30" t="s">
        <v>264</v>
      </c>
      <c r="C396" s="26" t="s">
        <v>53</v>
      </c>
      <c r="D396" s="26" t="s">
        <v>17</v>
      </c>
      <c r="E396" s="26" t="s">
        <v>265</v>
      </c>
      <c r="F396" s="26"/>
      <c r="G396" s="11">
        <f>SUM(G397)</f>
        <v>639</v>
      </c>
      <c r="H396" s="11">
        <f>SUM(H397)</f>
        <v>639</v>
      </c>
      <c r="I396" s="56">
        <f t="shared" si="57"/>
        <v>100</v>
      </c>
    </row>
    <row r="397" spans="1:9" ht="33.75">
      <c r="A397" s="46"/>
      <c r="B397" s="30" t="s">
        <v>57</v>
      </c>
      <c r="C397" s="26" t="s">
        <v>53</v>
      </c>
      <c r="D397" s="26" t="s">
        <v>17</v>
      </c>
      <c r="E397" s="26" t="s">
        <v>265</v>
      </c>
      <c r="F397" s="27">
        <v>611</v>
      </c>
      <c r="G397" s="11">
        <v>639</v>
      </c>
      <c r="H397" s="11">
        <v>639</v>
      </c>
      <c r="I397" s="56">
        <f t="shared" si="57"/>
        <v>100</v>
      </c>
    </row>
    <row r="398" spans="1:9" ht="22.5">
      <c r="A398" s="46"/>
      <c r="B398" s="24" t="s">
        <v>189</v>
      </c>
      <c r="C398" s="26" t="s">
        <v>53</v>
      </c>
      <c r="D398" s="26" t="s">
        <v>17</v>
      </c>
      <c r="E398" s="26" t="s">
        <v>190</v>
      </c>
      <c r="F398" s="27"/>
      <c r="G398" s="11">
        <f>SUM(G399:G400)</f>
        <v>9489.8000000000011</v>
      </c>
      <c r="H398" s="11">
        <f>SUM(H399:H400)</f>
        <v>9489.8000000000011</v>
      </c>
      <c r="I398" s="56">
        <f t="shared" si="57"/>
        <v>100</v>
      </c>
    </row>
    <row r="399" spans="1:9" ht="33.75">
      <c r="A399" s="46"/>
      <c r="B399" s="24" t="s">
        <v>57</v>
      </c>
      <c r="C399" s="26" t="s">
        <v>53</v>
      </c>
      <c r="D399" s="26" t="s">
        <v>17</v>
      </c>
      <c r="E399" s="26" t="s">
        <v>190</v>
      </c>
      <c r="F399" s="27" t="s">
        <v>68</v>
      </c>
      <c r="G399" s="11">
        <v>9426.6</v>
      </c>
      <c r="H399" s="11">
        <v>9426.6</v>
      </c>
      <c r="I399" s="56">
        <f t="shared" si="57"/>
        <v>100</v>
      </c>
    </row>
    <row r="400" spans="1:9">
      <c r="A400" s="46"/>
      <c r="B400" s="24" t="s">
        <v>332</v>
      </c>
      <c r="C400" s="26" t="s">
        <v>53</v>
      </c>
      <c r="D400" s="26" t="s">
        <v>17</v>
      </c>
      <c r="E400" s="26" t="s">
        <v>190</v>
      </c>
      <c r="F400" s="27" t="s">
        <v>69</v>
      </c>
      <c r="G400" s="11">
        <v>63.199999999999996</v>
      </c>
      <c r="H400" s="11">
        <v>63.199999999999996</v>
      </c>
      <c r="I400" s="56">
        <f t="shared" si="57"/>
        <v>100</v>
      </c>
    </row>
    <row r="401" spans="1:9" ht="45">
      <c r="A401" s="46"/>
      <c r="B401" s="24" t="s">
        <v>431</v>
      </c>
      <c r="C401" s="26" t="s">
        <v>53</v>
      </c>
      <c r="D401" s="26" t="s">
        <v>17</v>
      </c>
      <c r="E401" s="26" t="s">
        <v>432</v>
      </c>
      <c r="F401" s="27"/>
      <c r="G401" s="11">
        <f>SUM(G402:G403)</f>
        <v>928.6</v>
      </c>
      <c r="H401" s="11">
        <f>SUM(H402:H403)</f>
        <v>928.6</v>
      </c>
      <c r="I401" s="56">
        <f t="shared" si="57"/>
        <v>100</v>
      </c>
    </row>
    <row r="402" spans="1:9" ht="33.75">
      <c r="A402" s="46"/>
      <c r="B402" s="24" t="s">
        <v>231</v>
      </c>
      <c r="C402" s="26" t="s">
        <v>53</v>
      </c>
      <c r="D402" s="26" t="s">
        <v>17</v>
      </c>
      <c r="E402" s="26" t="s">
        <v>432</v>
      </c>
      <c r="F402" s="27" t="s">
        <v>68</v>
      </c>
      <c r="G402" s="11">
        <v>46.4</v>
      </c>
      <c r="H402" s="11">
        <v>46.4</v>
      </c>
      <c r="I402" s="56">
        <f t="shared" si="57"/>
        <v>100</v>
      </c>
    </row>
    <row r="403" spans="1:9" ht="33.75">
      <c r="A403" s="46"/>
      <c r="B403" s="24" t="s">
        <v>232</v>
      </c>
      <c r="C403" s="26" t="s">
        <v>53</v>
      </c>
      <c r="D403" s="26" t="s">
        <v>17</v>
      </c>
      <c r="E403" s="26" t="s">
        <v>432</v>
      </c>
      <c r="F403" s="27" t="s">
        <v>68</v>
      </c>
      <c r="G403" s="11">
        <v>882.2</v>
      </c>
      <c r="H403" s="11">
        <v>882.2</v>
      </c>
      <c r="I403" s="56">
        <f t="shared" si="57"/>
        <v>100</v>
      </c>
    </row>
    <row r="404" spans="1:9" ht="22.5">
      <c r="A404" s="46"/>
      <c r="B404" s="47" t="s">
        <v>120</v>
      </c>
      <c r="C404" s="26" t="s">
        <v>53</v>
      </c>
      <c r="D404" s="26" t="s">
        <v>17</v>
      </c>
      <c r="E404" s="26" t="s">
        <v>121</v>
      </c>
      <c r="F404" s="27"/>
      <c r="G404" s="11">
        <f>SUM(G405:G406)</f>
        <v>541.19999999999993</v>
      </c>
      <c r="H404" s="11">
        <f>SUM(H405:H406)</f>
        <v>541.19999999999993</v>
      </c>
      <c r="I404" s="56">
        <f t="shared" si="57"/>
        <v>100</v>
      </c>
    </row>
    <row r="405" spans="1:9" ht="33.75">
      <c r="A405" s="46"/>
      <c r="B405" s="30" t="s">
        <v>58</v>
      </c>
      <c r="C405" s="26" t="s">
        <v>53</v>
      </c>
      <c r="D405" s="26" t="s">
        <v>17</v>
      </c>
      <c r="E405" s="26" t="s">
        <v>121</v>
      </c>
      <c r="F405" s="27">
        <v>611</v>
      </c>
      <c r="G405" s="11">
        <v>335.09999999999997</v>
      </c>
      <c r="H405" s="11">
        <v>335.09999999999997</v>
      </c>
      <c r="I405" s="56">
        <f t="shared" si="57"/>
        <v>100</v>
      </c>
    </row>
    <row r="406" spans="1:9">
      <c r="A406" s="46"/>
      <c r="B406" s="28" t="s">
        <v>382</v>
      </c>
      <c r="C406" s="26" t="s">
        <v>53</v>
      </c>
      <c r="D406" s="26" t="s">
        <v>17</v>
      </c>
      <c r="E406" s="26" t="s">
        <v>121</v>
      </c>
      <c r="F406" s="27" t="s">
        <v>69</v>
      </c>
      <c r="G406" s="11">
        <v>206.1</v>
      </c>
      <c r="H406" s="11">
        <v>206.1</v>
      </c>
      <c r="I406" s="56">
        <f t="shared" si="57"/>
        <v>100</v>
      </c>
    </row>
    <row r="407" spans="1:9" ht="22.5">
      <c r="A407" s="12"/>
      <c r="B407" s="24" t="s">
        <v>191</v>
      </c>
      <c r="C407" s="26" t="s">
        <v>53</v>
      </c>
      <c r="D407" s="26" t="s">
        <v>17</v>
      </c>
      <c r="E407" s="26" t="s">
        <v>192</v>
      </c>
      <c r="F407" s="26"/>
      <c r="G407" s="11">
        <f>SUM(G408:G409)</f>
        <v>5626.0999999999995</v>
      </c>
      <c r="H407" s="11">
        <f>SUM(H408:H409)</f>
        <v>5626.0999999999995</v>
      </c>
      <c r="I407" s="56">
        <f t="shared" si="57"/>
        <v>100</v>
      </c>
    </row>
    <row r="408" spans="1:9" ht="33.75">
      <c r="A408" s="12"/>
      <c r="B408" s="24" t="s">
        <v>58</v>
      </c>
      <c r="C408" s="26" t="s">
        <v>53</v>
      </c>
      <c r="D408" s="26" t="s">
        <v>17</v>
      </c>
      <c r="E408" s="26" t="s">
        <v>192</v>
      </c>
      <c r="F408" s="26" t="s">
        <v>68</v>
      </c>
      <c r="G408" s="11">
        <v>4529.8999999999996</v>
      </c>
      <c r="H408" s="11">
        <v>4529.8999999999996</v>
      </c>
      <c r="I408" s="56">
        <f t="shared" si="57"/>
        <v>100</v>
      </c>
    </row>
    <row r="409" spans="1:9" ht="45">
      <c r="A409" s="12"/>
      <c r="B409" s="28" t="s">
        <v>435</v>
      </c>
      <c r="C409" s="26" t="s">
        <v>53</v>
      </c>
      <c r="D409" s="26" t="s">
        <v>17</v>
      </c>
      <c r="E409" s="26" t="s">
        <v>192</v>
      </c>
      <c r="F409" s="26" t="s">
        <v>436</v>
      </c>
      <c r="G409" s="11">
        <v>1096.2</v>
      </c>
      <c r="H409" s="11">
        <v>1096.2</v>
      </c>
      <c r="I409" s="56">
        <f t="shared" si="57"/>
        <v>100</v>
      </c>
    </row>
    <row r="410" spans="1:9" ht="45">
      <c r="A410" s="12"/>
      <c r="B410" s="47" t="s">
        <v>433</v>
      </c>
      <c r="C410" s="26" t="s">
        <v>53</v>
      </c>
      <c r="D410" s="26" t="s">
        <v>17</v>
      </c>
      <c r="E410" s="26" t="s">
        <v>434</v>
      </c>
      <c r="F410" s="26"/>
      <c r="G410" s="11">
        <f>SUM(G411:G412)</f>
        <v>577.19999999999993</v>
      </c>
      <c r="H410" s="11">
        <f>SUM(H411:H412)</f>
        <v>577.19999999999993</v>
      </c>
      <c r="I410" s="56">
        <f t="shared" si="57"/>
        <v>100</v>
      </c>
    </row>
    <row r="411" spans="1:9" ht="33.75">
      <c r="A411" s="12"/>
      <c r="B411" s="24" t="s">
        <v>337</v>
      </c>
      <c r="C411" s="26" t="s">
        <v>53</v>
      </c>
      <c r="D411" s="26" t="s">
        <v>17</v>
      </c>
      <c r="E411" s="26" t="s">
        <v>434</v>
      </c>
      <c r="F411" s="26" t="s">
        <v>68</v>
      </c>
      <c r="G411" s="11">
        <v>28.9</v>
      </c>
      <c r="H411" s="11">
        <v>28.9</v>
      </c>
      <c r="I411" s="56">
        <f t="shared" si="57"/>
        <v>100</v>
      </c>
    </row>
    <row r="412" spans="1:9" ht="33.75">
      <c r="A412" s="12"/>
      <c r="B412" s="24" t="s">
        <v>230</v>
      </c>
      <c r="C412" s="26" t="s">
        <v>53</v>
      </c>
      <c r="D412" s="26" t="s">
        <v>17</v>
      </c>
      <c r="E412" s="26" t="s">
        <v>434</v>
      </c>
      <c r="F412" s="26" t="s">
        <v>68</v>
      </c>
      <c r="G412" s="11">
        <v>548.29999999999995</v>
      </c>
      <c r="H412" s="11">
        <v>548.29999999999995</v>
      </c>
      <c r="I412" s="56">
        <f t="shared" si="57"/>
        <v>100</v>
      </c>
    </row>
    <row r="413" spans="1:9">
      <c r="A413" s="12"/>
      <c r="B413" s="30" t="s">
        <v>180</v>
      </c>
      <c r="C413" s="26" t="s">
        <v>53</v>
      </c>
      <c r="D413" s="26" t="s">
        <v>17</v>
      </c>
      <c r="E413" s="26" t="s">
        <v>181</v>
      </c>
      <c r="F413" s="26"/>
      <c r="G413" s="11">
        <f>G414+G417+G419+G421+G425</f>
        <v>13284.300000000001</v>
      </c>
      <c r="H413" s="11">
        <f t="shared" ref="H413" si="58">H414+H417+H419+H421+H425</f>
        <v>13284.300000000001</v>
      </c>
      <c r="I413" s="56">
        <f t="shared" si="57"/>
        <v>100</v>
      </c>
    </row>
    <row r="414" spans="1:9" ht="22.5">
      <c r="A414" s="12"/>
      <c r="B414" s="47" t="s">
        <v>122</v>
      </c>
      <c r="C414" s="26" t="s">
        <v>53</v>
      </c>
      <c r="D414" s="26" t="s">
        <v>17</v>
      </c>
      <c r="E414" s="26" t="s">
        <v>123</v>
      </c>
      <c r="F414" s="26"/>
      <c r="G414" s="11">
        <f>SUM(G415:G416)</f>
        <v>3260.7</v>
      </c>
      <c r="H414" s="11">
        <f>SUM(H415:H416)</f>
        <v>3260.7</v>
      </c>
      <c r="I414" s="56">
        <f t="shared" si="57"/>
        <v>100</v>
      </c>
    </row>
    <row r="415" spans="1:9" ht="33.75">
      <c r="A415" s="12"/>
      <c r="B415" s="30" t="s">
        <v>58</v>
      </c>
      <c r="C415" s="26" t="s">
        <v>53</v>
      </c>
      <c r="D415" s="26" t="s">
        <v>17</v>
      </c>
      <c r="E415" s="26" t="s">
        <v>123</v>
      </c>
      <c r="F415" s="27">
        <v>611</v>
      </c>
      <c r="G415" s="11">
        <v>2624.5</v>
      </c>
      <c r="H415" s="11">
        <v>2624.5</v>
      </c>
      <c r="I415" s="56">
        <f t="shared" si="57"/>
        <v>100</v>
      </c>
    </row>
    <row r="416" spans="1:9">
      <c r="A416" s="12"/>
      <c r="B416" s="24" t="s">
        <v>332</v>
      </c>
      <c r="C416" s="26" t="s">
        <v>53</v>
      </c>
      <c r="D416" s="26" t="s">
        <v>17</v>
      </c>
      <c r="E416" s="26" t="s">
        <v>123</v>
      </c>
      <c r="F416" s="27" t="s">
        <v>69</v>
      </c>
      <c r="G416" s="11">
        <v>636.20000000000005</v>
      </c>
      <c r="H416" s="11">
        <v>636.20000000000005</v>
      </c>
      <c r="I416" s="56">
        <f t="shared" si="57"/>
        <v>100</v>
      </c>
    </row>
    <row r="417" spans="1:10">
      <c r="A417" s="12"/>
      <c r="B417" s="24"/>
      <c r="C417" s="26" t="s">
        <v>53</v>
      </c>
      <c r="D417" s="26" t="s">
        <v>17</v>
      </c>
      <c r="E417" s="26" t="s">
        <v>380</v>
      </c>
      <c r="F417" s="27"/>
      <c r="G417" s="11">
        <f>SUM(G418)</f>
        <v>276.80000000000007</v>
      </c>
      <c r="H417" s="11">
        <f>SUM(H418)</f>
        <v>276.80000000000007</v>
      </c>
      <c r="I417" s="56">
        <f t="shared" si="57"/>
        <v>100</v>
      </c>
    </row>
    <row r="418" spans="1:10" ht="33.75">
      <c r="A418" s="12"/>
      <c r="B418" s="30" t="s">
        <v>58</v>
      </c>
      <c r="C418" s="26" t="s">
        <v>53</v>
      </c>
      <c r="D418" s="26" t="s">
        <v>17</v>
      </c>
      <c r="E418" s="26" t="s">
        <v>380</v>
      </c>
      <c r="F418" s="26" t="s">
        <v>68</v>
      </c>
      <c r="G418" s="11">
        <v>276.80000000000007</v>
      </c>
      <c r="H418" s="11">
        <v>276.80000000000007</v>
      </c>
      <c r="I418" s="56">
        <f t="shared" si="57"/>
        <v>100</v>
      </c>
    </row>
    <row r="419" spans="1:10">
      <c r="A419" s="12"/>
      <c r="B419" s="30"/>
      <c r="C419" s="26" t="s">
        <v>53</v>
      </c>
      <c r="D419" s="26" t="s">
        <v>17</v>
      </c>
      <c r="E419" s="26" t="s">
        <v>381</v>
      </c>
      <c r="F419" s="26"/>
      <c r="G419" s="11">
        <f>SUM(G420)</f>
        <v>5.5999999999999943</v>
      </c>
      <c r="H419" s="11">
        <f>SUM(H420)</f>
        <v>5.5999999999999943</v>
      </c>
      <c r="I419" s="56">
        <f t="shared" si="57"/>
        <v>100</v>
      </c>
    </row>
    <row r="420" spans="1:10" ht="33.75">
      <c r="A420" s="12"/>
      <c r="B420" s="30" t="s">
        <v>58</v>
      </c>
      <c r="C420" s="26" t="s">
        <v>53</v>
      </c>
      <c r="D420" s="26" t="s">
        <v>17</v>
      </c>
      <c r="E420" s="26" t="s">
        <v>381</v>
      </c>
      <c r="F420" s="26" t="s">
        <v>68</v>
      </c>
      <c r="G420" s="11">
        <v>5.5999999999999943</v>
      </c>
      <c r="H420" s="11">
        <v>5.5999999999999943</v>
      </c>
      <c r="I420" s="56">
        <f t="shared" si="57"/>
        <v>100</v>
      </c>
    </row>
    <row r="421" spans="1:10" ht="33.75">
      <c r="A421" s="12"/>
      <c r="B421" s="24" t="s">
        <v>193</v>
      </c>
      <c r="C421" s="26" t="s">
        <v>53</v>
      </c>
      <c r="D421" s="26" t="s">
        <v>17</v>
      </c>
      <c r="E421" s="26" t="s">
        <v>194</v>
      </c>
      <c r="F421" s="26"/>
      <c r="G421" s="11">
        <f>SUM(G422:G424)</f>
        <v>8963.2000000000007</v>
      </c>
      <c r="H421" s="11">
        <f>SUM(H422:H424)</f>
        <v>8963.2000000000007</v>
      </c>
      <c r="I421" s="56">
        <f t="shared" si="57"/>
        <v>100</v>
      </c>
    </row>
    <row r="422" spans="1:10" ht="33.75">
      <c r="A422" s="12"/>
      <c r="B422" s="24" t="s">
        <v>58</v>
      </c>
      <c r="C422" s="26" t="s">
        <v>53</v>
      </c>
      <c r="D422" s="26" t="s">
        <v>17</v>
      </c>
      <c r="E422" s="26" t="s">
        <v>194</v>
      </c>
      <c r="F422" s="26" t="s">
        <v>68</v>
      </c>
      <c r="G422" s="11">
        <v>7828.3</v>
      </c>
      <c r="H422" s="11">
        <v>7828.3</v>
      </c>
      <c r="I422" s="56">
        <f t="shared" si="57"/>
        <v>100</v>
      </c>
      <c r="J422" s="4"/>
    </row>
    <row r="423" spans="1:10">
      <c r="A423" s="12"/>
      <c r="B423" s="24" t="s">
        <v>332</v>
      </c>
      <c r="C423" s="26" t="s">
        <v>53</v>
      </c>
      <c r="D423" s="26" t="s">
        <v>17</v>
      </c>
      <c r="E423" s="26" t="s">
        <v>194</v>
      </c>
      <c r="F423" s="26" t="s">
        <v>69</v>
      </c>
      <c r="G423" s="11">
        <v>89.1</v>
      </c>
      <c r="H423" s="11">
        <v>89.1</v>
      </c>
      <c r="I423" s="56">
        <f t="shared" si="57"/>
        <v>100</v>
      </c>
    </row>
    <row r="424" spans="1:10" ht="45">
      <c r="A424" s="12"/>
      <c r="B424" s="28" t="s">
        <v>435</v>
      </c>
      <c r="C424" s="26" t="s">
        <v>53</v>
      </c>
      <c r="D424" s="26" t="s">
        <v>17</v>
      </c>
      <c r="E424" s="26" t="s">
        <v>194</v>
      </c>
      <c r="F424" s="26" t="s">
        <v>436</v>
      </c>
      <c r="G424" s="11">
        <v>1045.8</v>
      </c>
      <c r="H424" s="11">
        <v>1045.8</v>
      </c>
      <c r="I424" s="56">
        <f t="shared" si="57"/>
        <v>100</v>
      </c>
    </row>
    <row r="425" spans="1:10" ht="56.25">
      <c r="A425" s="12"/>
      <c r="B425" s="47" t="s">
        <v>437</v>
      </c>
      <c r="C425" s="26" t="s">
        <v>53</v>
      </c>
      <c r="D425" s="26" t="s">
        <v>17</v>
      </c>
      <c r="E425" s="26" t="s">
        <v>438</v>
      </c>
      <c r="F425" s="26"/>
      <c r="G425" s="11">
        <f>SUM(G426:G427)</f>
        <v>778</v>
      </c>
      <c r="H425" s="11">
        <f>SUM(H426:H427)</f>
        <v>778</v>
      </c>
      <c r="I425" s="56">
        <f t="shared" si="57"/>
        <v>100</v>
      </c>
    </row>
    <row r="426" spans="1:10" ht="33.75">
      <c r="A426" s="12"/>
      <c r="B426" s="24" t="s">
        <v>337</v>
      </c>
      <c r="C426" s="26" t="s">
        <v>53</v>
      </c>
      <c r="D426" s="26" t="s">
        <v>17</v>
      </c>
      <c r="E426" s="26" t="s">
        <v>438</v>
      </c>
      <c r="F426" s="26" t="s">
        <v>68</v>
      </c>
      <c r="G426" s="11">
        <v>38.9</v>
      </c>
      <c r="H426" s="11">
        <v>38.9</v>
      </c>
      <c r="I426" s="56">
        <f t="shared" si="57"/>
        <v>100</v>
      </c>
    </row>
    <row r="427" spans="1:10" ht="33.75">
      <c r="A427" s="12"/>
      <c r="B427" s="24" t="s">
        <v>230</v>
      </c>
      <c r="C427" s="26" t="s">
        <v>53</v>
      </c>
      <c r="D427" s="26" t="s">
        <v>17</v>
      </c>
      <c r="E427" s="26" t="s">
        <v>438</v>
      </c>
      <c r="F427" s="26" t="s">
        <v>68</v>
      </c>
      <c r="G427" s="11">
        <v>739.1</v>
      </c>
      <c r="H427" s="11">
        <v>739.1</v>
      </c>
      <c r="I427" s="56">
        <f t="shared" si="57"/>
        <v>100</v>
      </c>
    </row>
    <row r="428" spans="1:10" ht="21">
      <c r="A428" s="12"/>
      <c r="B428" s="15" t="s">
        <v>478</v>
      </c>
      <c r="C428" s="25" t="s">
        <v>53</v>
      </c>
      <c r="D428" s="25" t="s">
        <v>47</v>
      </c>
      <c r="E428" s="25"/>
      <c r="F428" s="26"/>
      <c r="G428" s="20">
        <f t="shared" ref="G428:H430" si="59">G429</f>
        <v>168</v>
      </c>
      <c r="H428" s="20">
        <f t="shared" si="59"/>
        <v>168</v>
      </c>
      <c r="I428" s="56">
        <f t="shared" si="57"/>
        <v>100</v>
      </c>
    </row>
    <row r="429" spans="1:10" ht="22.5">
      <c r="A429" s="12"/>
      <c r="B429" s="32" t="s">
        <v>163</v>
      </c>
      <c r="C429" s="26" t="s">
        <v>53</v>
      </c>
      <c r="D429" s="26" t="s">
        <v>47</v>
      </c>
      <c r="E429" s="26" t="s">
        <v>164</v>
      </c>
      <c r="F429" s="26"/>
      <c r="G429" s="11">
        <f t="shared" si="59"/>
        <v>168</v>
      </c>
      <c r="H429" s="11">
        <f t="shared" si="59"/>
        <v>168</v>
      </c>
      <c r="I429" s="56">
        <f t="shared" si="57"/>
        <v>100</v>
      </c>
    </row>
    <row r="430" spans="1:10">
      <c r="A430" s="12"/>
      <c r="B430" s="30" t="s">
        <v>204</v>
      </c>
      <c r="C430" s="26" t="s">
        <v>53</v>
      </c>
      <c r="D430" s="26" t="s">
        <v>47</v>
      </c>
      <c r="E430" s="26" t="s">
        <v>176</v>
      </c>
      <c r="F430" s="26"/>
      <c r="G430" s="11">
        <f t="shared" si="59"/>
        <v>168</v>
      </c>
      <c r="H430" s="11">
        <f t="shared" si="59"/>
        <v>168</v>
      </c>
      <c r="I430" s="56">
        <f t="shared" si="57"/>
        <v>100</v>
      </c>
    </row>
    <row r="431" spans="1:10" ht="22.5">
      <c r="A431" s="12"/>
      <c r="B431" s="30" t="s">
        <v>480</v>
      </c>
      <c r="C431" s="26" t="s">
        <v>53</v>
      </c>
      <c r="D431" s="26" t="s">
        <v>47</v>
      </c>
      <c r="E431" s="26" t="s">
        <v>479</v>
      </c>
      <c r="F431" s="26"/>
      <c r="G431" s="11">
        <f>SUM(G432:G432)</f>
        <v>168</v>
      </c>
      <c r="H431" s="11">
        <f>SUM(H432:H432)</f>
        <v>168</v>
      </c>
      <c r="I431" s="56">
        <f t="shared" si="57"/>
        <v>100</v>
      </c>
    </row>
    <row r="432" spans="1:10" ht="22.5">
      <c r="A432" s="12"/>
      <c r="B432" s="30" t="s">
        <v>93</v>
      </c>
      <c r="C432" s="26" t="s">
        <v>53</v>
      </c>
      <c r="D432" s="26" t="s">
        <v>47</v>
      </c>
      <c r="E432" s="26" t="s">
        <v>479</v>
      </c>
      <c r="F432" s="26" t="s">
        <v>22</v>
      </c>
      <c r="G432" s="11">
        <f>133+35</f>
        <v>168</v>
      </c>
      <c r="H432" s="11">
        <v>168</v>
      </c>
      <c r="I432" s="56">
        <f t="shared" si="57"/>
        <v>100</v>
      </c>
    </row>
    <row r="433" spans="1:9">
      <c r="A433" s="8" t="s">
        <v>62</v>
      </c>
      <c r="B433" s="15" t="s">
        <v>146</v>
      </c>
      <c r="C433" s="9" t="s">
        <v>53</v>
      </c>
      <c r="D433" s="9" t="s">
        <v>53</v>
      </c>
      <c r="E433" s="9"/>
      <c r="F433" s="9"/>
      <c r="G433" s="48">
        <f t="shared" ref="G433:H435" si="60">G434</f>
        <v>272.7</v>
      </c>
      <c r="H433" s="48">
        <f t="shared" si="60"/>
        <v>272.7</v>
      </c>
      <c r="I433" s="17">
        <f t="shared" si="57"/>
        <v>100</v>
      </c>
    </row>
    <row r="434" spans="1:9" ht="33.75">
      <c r="A434" s="12"/>
      <c r="B434" s="30" t="s">
        <v>277</v>
      </c>
      <c r="C434" s="26" t="s">
        <v>53</v>
      </c>
      <c r="D434" s="26" t="s">
        <v>53</v>
      </c>
      <c r="E434" s="26" t="s">
        <v>178</v>
      </c>
      <c r="F434" s="26"/>
      <c r="G434" s="49">
        <f t="shared" si="60"/>
        <v>272.7</v>
      </c>
      <c r="H434" s="49">
        <f t="shared" si="60"/>
        <v>272.7</v>
      </c>
      <c r="I434" s="56">
        <f t="shared" si="57"/>
        <v>100</v>
      </c>
    </row>
    <row r="435" spans="1:9">
      <c r="A435" s="12"/>
      <c r="B435" s="30" t="s">
        <v>177</v>
      </c>
      <c r="C435" s="26" t="s">
        <v>53</v>
      </c>
      <c r="D435" s="26" t="s">
        <v>53</v>
      </c>
      <c r="E435" s="26" t="s">
        <v>179</v>
      </c>
      <c r="F435" s="26"/>
      <c r="G435" s="49">
        <f t="shared" si="60"/>
        <v>272.7</v>
      </c>
      <c r="H435" s="49">
        <f t="shared" si="60"/>
        <v>272.7</v>
      </c>
      <c r="I435" s="56">
        <f t="shared" si="57"/>
        <v>100</v>
      </c>
    </row>
    <row r="436" spans="1:9">
      <c r="A436" s="12"/>
      <c r="B436" s="30" t="s">
        <v>341</v>
      </c>
      <c r="C436" s="26" t="s">
        <v>53</v>
      </c>
      <c r="D436" s="26" t="s">
        <v>53</v>
      </c>
      <c r="E436" s="26" t="s">
        <v>339</v>
      </c>
      <c r="F436" s="26"/>
      <c r="G436" s="11">
        <f>SUM(G437:G438)</f>
        <v>272.7</v>
      </c>
      <c r="H436" s="11">
        <f>SUM(H437:H438)</f>
        <v>272.7</v>
      </c>
      <c r="I436" s="56">
        <f t="shared" si="57"/>
        <v>100</v>
      </c>
    </row>
    <row r="437" spans="1:9" ht="22.5">
      <c r="A437" s="12"/>
      <c r="B437" s="30" t="s">
        <v>93</v>
      </c>
      <c r="C437" s="26" t="s">
        <v>53</v>
      </c>
      <c r="D437" s="26" t="s">
        <v>53</v>
      </c>
      <c r="E437" s="26" t="s">
        <v>339</v>
      </c>
      <c r="F437" s="26" t="s">
        <v>22</v>
      </c>
      <c r="G437" s="11">
        <v>185.2</v>
      </c>
      <c r="H437" s="11">
        <v>185.2</v>
      </c>
      <c r="I437" s="56">
        <f t="shared" si="57"/>
        <v>100</v>
      </c>
    </row>
    <row r="438" spans="1:9">
      <c r="A438" s="12"/>
      <c r="B438" s="21" t="s">
        <v>342</v>
      </c>
      <c r="C438" s="26" t="s">
        <v>53</v>
      </c>
      <c r="D438" s="26" t="s">
        <v>53</v>
      </c>
      <c r="E438" s="26" t="s">
        <v>339</v>
      </c>
      <c r="F438" s="26" t="s">
        <v>340</v>
      </c>
      <c r="G438" s="11">
        <v>87.5</v>
      </c>
      <c r="H438" s="11">
        <v>87.5</v>
      </c>
      <c r="I438" s="56">
        <f t="shared" si="57"/>
        <v>100</v>
      </c>
    </row>
    <row r="439" spans="1:9">
      <c r="A439" s="8" t="s">
        <v>161</v>
      </c>
      <c r="B439" s="15" t="s">
        <v>63</v>
      </c>
      <c r="C439" s="9" t="s">
        <v>53</v>
      </c>
      <c r="D439" s="9" t="s">
        <v>43</v>
      </c>
      <c r="E439" s="9"/>
      <c r="F439" s="9"/>
      <c r="G439" s="20">
        <f>G440</f>
        <v>22640.2</v>
      </c>
      <c r="H439" s="20">
        <f>H440</f>
        <v>21202.400000000001</v>
      </c>
      <c r="I439" s="17">
        <f t="shared" si="57"/>
        <v>93.649349387372908</v>
      </c>
    </row>
    <row r="440" spans="1:9" ht="33.75">
      <c r="A440" s="12"/>
      <c r="B440" s="24" t="s">
        <v>277</v>
      </c>
      <c r="C440" s="26" t="s">
        <v>53</v>
      </c>
      <c r="D440" s="26" t="s">
        <v>43</v>
      </c>
      <c r="E440" s="26" t="s">
        <v>178</v>
      </c>
      <c r="F440" s="26"/>
      <c r="G440" s="11">
        <f>G441+G449+G463</f>
        <v>22640.2</v>
      </c>
      <c r="H440" s="11">
        <f t="shared" ref="H440" si="61">H441+H449+H463</f>
        <v>21202.400000000001</v>
      </c>
      <c r="I440" s="56">
        <f t="shared" si="57"/>
        <v>93.649349387372908</v>
      </c>
    </row>
    <row r="441" spans="1:9" ht="22.5">
      <c r="A441" s="12"/>
      <c r="B441" s="30" t="s">
        <v>125</v>
      </c>
      <c r="C441" s="26" t="s">
        <v>53</v>
      </c>
      <c r="D441" s="26" t="s">
        <v>43</v>
      </c>
      <c r="E441" s="26" t="s">
        <v>280</v>
      </c>
      <c r="F441" s="26"/>
      <c r="G441" s="11">
        <f>G442</f>
        <v>2929.9</v>
      </c>
      <c r="H441" s="11">
        <f>H442</f>
        <v>2865.3</v>
      </c>
      <c r="I441" s="56">
        <f t="shared" si="57"/>
        <v>97.795146592033859</v>
      </c>
    </row>
    <row r="442" spans="1:9" ht="22.5">
      <c r="A442" s="12"/>
      <c r="B442" s="30" t="s">
        <v>126</v>
      </c>
      <c r="C442" s="26" t="s">
        <v>53</v>
      </c>
      <c r="D442" s="26" t="s">
        <v>43</v>
      </c>
      <c r="E442" s="26" t="s">
        <v>239</v>
      </c>
      <c r="F442" s="26"/>
      <c r="G442" s="11">
        <f>G443+G446</f>
        <v>2929.9</v>
      </c>
      <c r="H442" s="11">
        <f>H443+H446</f>
        <v>2865.3</v>
      </c>
      <c r="I442" s="56">
        <f t="shared" si="57"/>
        <v>97.795146592033859</v>
      </c>
    </row>
    <row r="443" spans="1:9" ht="22.5">
      <c r="A443" s="12"/>
      <c r="B443" s="30" t="s">
        <v>127</v>
      </c>
      <c r="C443" s="26" t="s">
        <v>53</v>
      </c>
      <c r="D443" s="26" t="s">
        <v>43</v>
      </c>
      <c r="E443" s="26" t="s">
        <v>240</v>
      </c>
      <c r="F443" s="26"/>
      <c r="G443" s="11">
        <f>G444+G445</f>
        <v>2710.5</v>
      </c>
      <c r="H443" s="11">
        <f>H444+H445</f>
        <v>2704.5</v>
      </c>
      <c r="I443" s="56">
        <f t="shared" si="57"/>
        <v>99.778638627559488</v>
      </c>
    </row>
    <row r="444" spans="1:9">
      <c r="A444" s="12"/>
      <c r="B444" s="30" t="s">
        <v>89</v>
      </c>
      <c r="C444" s="26" t="s">
        <v>53</v>
      </c>
      <c r="D444" s="26" t="s">
        <v>43</v>
      </c>
      <c r="E444" s="26" t="s">
        <v>240</v>
      </c>
      <c r="F444" s="27" t="s">
        <v>13</v>
      </c>
      <c r="G444" s="11">
        <v>2081.8000000000002</v>
      </c>
      <c r="H444" s="11">
        <v>2081.8000000000002</v>
      </c>
      <c r="I444" s="56">
        <f t="shared" si="57"/>
        <v>100</v>
      </c>
    </row>
    <row r="445" spans="1:9" ht="33.75">
      <c r="A445" s="12"/>
      <c r="B445" s="30" t="s">
        <v>90</v>
      </c>
      <c r="C445" s="26" t="s">
        <v>53</v>
      </c>
      <c r="D445" s="26" t="s">
        <v>43</v>
      </c>
      <c r="E445" s="26" t="s">
        <v>240</v>
      </c>
      <c r="F445" s="27" t="s">
        <v>91</v>
      </c>
      <c r="G445" s="11">
        <v>628.70000000000005</v>
      </c>
      <c r="H445" s="11">
        <v>622.70000000000005</v>
      </c>
      <c r="I445" s="56">
        <f t="shared" si="57"/>
        <v>99.045649753459514</v>
      </c>
    </row>
    <row r="446" spans="1:9" ht="22.5">
      <c r="A446" s="12"/>
      <c r="B446" s="30" t="s">
        <v>344</v>
      </c>
      <c r="C446" s="26" t="s">
        <v>53</v>
      </c>
      <c r="D446" s="26" t="s">
        <v>43</v>
      </c>
      <c r="E446" s="26" t="s">
        <v>343</v>
      </c>
      <c r="F446" s="26"/>
      <c r="G446" s="11">
        <f>SUM(G447:G448)</f>
        <v>219.4</v>
      </c>
      <c r="H446" s="11">
        <f>SUM(H447:H448)</f>
        <v>160.80000000000001</v>
      </c>
      <c r="I446" s="56">
        <f t="shared" si="57"/>
        <v>73.290793072014594</v>
      </c>
    </row>
    <row r="447" spans="1:9" ht="22.5">
      <c r="A447" s="12"/>
      <c r="B447" s="30" t="s">
        <v>14</v>
      </c>
      <c r="C447" s="26" t="s">
        <v>53</v>
      </c>
      <c r="D447" s="26" t="s">
        <v>43</v>
      </c>
      <c r="E447" s="26" t="s">
        <v>343</v>
      </c>
      <c r="F447" s="27" t="s">
        <v>20</v>
      </c>
      <c r="G447" s="11">
        <v>168.5</v>
      </c>
      <c r="H447" s="11">
        <v>123.5</v>
      </c>
      <c r="I447" s="56">
        <f t="shared" si="57"/>
        <v>73.29376854599407</v>
      </c>
    </row>
    <row r="448" spans="1:9" ht="33.75">
      <c r="A448" s="12"/>
      <c r="B448" s="30" t="s">
        <v>90</v>
      </c>
      <c r="C448" s="26" t="s">
        <v>53</v>
      </c>
      <c r="D448" s="26" t="s">
        <v>43</v>
      </c>
      <c r="E448" s="26" t="s">
        <v>343</v>
      </c>
      <c r="F448" s="27" t="s">
        <v>91</v>
      </c>
      <c r="G448" s="11">
        <v>50.9</v>
      </c>
      <c r="H448" s="11">
        <v>37.299999999999997</v>
      </c>
      <c r="I448" s="56">
        <f t="shared" si="57"/>
        <v>73.280943025540267</v>
      </c>
    </row>
    <row r="449" spans="1:9" ht="33.75">
      <c r="A449" s="12"/>
      <c r="B449" s="30" t="s">
        <v>281</v>
      </c>
      <c r="C449" s="26" t="s">
        <v>53</v>
      </c>
      <c r="D449" s="26" t="s">
        <v>43</v>
      </c>
      <c r="E449" s="26" t="s">
        <v>282</v>
      </c>
      <c r="F449" s="26"/>
      <c r="G449" s="11">
        <f>G450+G460</f>
        <v>18252.8</v>
      </c>
      <c r="H449" s="11">
        <f t="shared" ref="H449" si="62">H450+H460</f>
        <v>16879.600000000002</v>
      </c>
      <c r="I449" s="56">
        <f t="shared" si="57"/>
        <v>92.476770687237035</v>
      </c>
    </row>
    <row r="450" spans="1:9" ht="22.5">
      <c r="A450" s="12"/>
      <c r="B450" s="30" t="s">
        <v>128</v>
      </c>
      <c r="C450" s="26" t="s">
        <v>53</v>
      </c>
      <c r="D450" s="26" t="s">
        <v>43</v>
      </c>
      <c r="E450" s="26" t="s">
        <v>269</v>
      </c>
      <c r="F450" s="26"/>
      <c r="G450" s="11">
        <f>G451+G454</f>
        <v>18192.099999999999</v>
      </c>
      <c r="H450" s="11">
        <f>H451+H454</f>
        <v>16826.900000000001</v>
      </c>
      <c r="I450" s="56">
        <f t="shared" si="57"/>
        <v>92.49564371348005</v>
      </c>
    </row>
    <row r="451" spans="1:9" ht="22.5">
      <c r="A451" s="12"/>
      <c r="B451" s="30" t="s">
        <v>129</v>
      </c>
      <c r="C451" s="26" t="s">
        <v>53</v>
      </c>
      <c r="D451" s="26" t="s">
        <v>43</v>
      </c>
      <c r="E451" s="26" t="s">
        <v>266</v>
      </c>
      <c r="F451" s="26"/>
      <c r="G451" s="11">
        <f>G452+G453</f>
        <v>13505.1</v>
      </c>
      <c r="H451" s="11">
        <f>H452+H453</f>
        <v>13440.7</v>
      </c>
      <c r="I451" s="56">
        <f t="shared" si="57"/>
        <v>99.523143108899603</v>
      </c>
    </row>
    <row r="452" spans="1:9">
      <c r="A452" s="12"/>
      <c r="B452" s="30" t="s">
        <v>150</v>
      </c>
      <c r="C452" s="26" t="s">
        <v>53</v>
      </c>
      <c r="D452" s="26" t="s">
        <v>43</v>
      </c>
      <c r="E452" s="26" t="s">
        <v>266</v>
      </c>
      <c r="F452" s="26" t="s">
        <v>35</v>
      </c>
      <c r="G452" s="11">
        <v>10372.6</v>
      </c>
      <c r="H452" s="11">
        <v>10372.6</v>
      </c>
      <c r="I452" s="56">
        <f t="shared" si="57"/>
        <v>100</v>
      </c>
    </row>
    <row r="453" spans="1:9" ht="22.5">
      <c r="A453" s="12"/>
      <c r="B453" s="30" t="s">
        <v>151</v>
      </c>
      <c r="C453" s="26" t="s">
        <v>53</v>
      </c>
      <c r="D453" s="26" t="s">
        <v>43</v>
      </c>
      <c r="E453" s="26" t="s">
        <v>266</v>
      </c>
      <c r="F453" s="26" t="s">
        <v>109</v>
      </c>
      <c r="G453" s="11">
        <v>3132.5</v>
      </c>
      <c r="H453" s="11">
        <v>3068.1</v>
      </c>
      <c r="I453" s="56">
        <f t="shared" si="57"/>
        <v>97.944134078212286</v>
      </c>
    </row>
    <row r="454" spans="1:9" ht="22.5">
      <c r="A454" s="12"/>
      <c r="B454" s="30" t="s">
        <v>130</v>
      </c>
      <c r="C454" s="26" t="s">
        <v>53</v>
      </c>
      <c r="D454" s="26" t="s">
        <v>43</v>
      </c>
      <c r="E454" s="26" t="s">
        <v>267</v>
      </c>
      <c r="F454" s="26"/>
      <c r="G454" s="11">
        <f>SUM(G455:G459)</f>
        <v>4687</v>
      </c>
      <c r="H454" s="11">
        <f>SUM(H455:H459)</f>
        <v>3386.2000000000003</v>
      </c>
      <c r="I454" s="56">
        <f t="shared" si="57"/>
        <v>72.246639641561771</v>
      </c>
    </row>
    <row r="455" spans="1:9" ht="22.5">
      <c r="A455" s="12"/>
      <c r="B455" s="30" t="s">
        <v>304</v>
      </c>
      <c r="C455" s="26" t="s">
        <v>53</v>
      </c>
      <c r="D455" s="26" t="s">
        <v>43</v>
      </c>
      <c r="E455" s="26" t="s">
        <v>267</v>
      </c>
      <c r="F455" s="27">
        <v>112</v>
      </c>
      <c r="G455" s="11">
        <v>15.6</v>
      </c>
      <c r="H455" s="11"/>
      <c r="I455" s="56">
        <f t="shared" ref="I455:I518" si="63">H455/G455*100</f>
        <v>0</v>
      </c>
    </row>
    <row r="456" spans="1:9" ht="22.5">
      <c r="A456" s="12"/>
      <c r="B456" s="30" t="s">
        <v>21</v>
      </c>
      <c r="C456" s="26" t="s">
        <v>53</v>
      </c>
      <c r="D456" s="26" t="s">
        <v>43</v>
      </c>
      <c r="E456" s="26" t="s">
        <v>267</v>
      </c>
      <c r="F456" s="27">
        <v>242</v>
      </c>
      <c r="G456" s="11">
        <v>786.9</v>
      </c>
      <c r="H456" s="11">
        <v>786.9</v>
      </c>
      <c r="I456" s="56">
        <f t="shared" si="63"/>
        <v>100</v>
      </c>
    </row>
    <row r="457" spans="1:9" ht="22.5">
      <c r="A457" s="12"/>
      <c r="B457" s="30" t="s">
        <v>93</v>
      </c>
      <c r="C457" s="26" t="s">
        <v>53</v>
      </c>
      <c r="D457" s="26" t="s">
        <v>43</v>
      </c>
      <c r="E457" s="26" t="s">
        <v>267</v>
      </c>
      <c r="F457" s="27">
        <v>244</v>
      </c>
      <c r="G457" s="11">
        <v>3796.7</v>
      </c>
      <c r="H457" s="11">
        <v>2589.1999999999998</v>
      </c>
      <c r="I457" s="56">
        <f t="shared" si="63"/>
        <v>68.196065003819101</v>
      </c>
    </row>
    <row r="458" spans="1:9">
      <c r="A458" s="12"/>
      <c r="B458" s="24" t="s">
        <v>23</v>
      </c>
      <c r="C458" s="26" t="s">
        <v>53</v>
      </c>
      <c r="D458" s="26" t="s">
        <v>43</v>
      </c>
      <c r="E458" s="26" t="s">
        <v>267</v>
      </c>
      <c r="F458" s="27" t="s">
        <v>101</v>
      </c>
      <c r="G458" s="11">
        <v>77.5</v>
      </c>
      <c r="H458" s="11">
        <v>0.3</v>
      </c>
      <c r="I458" s="56">
        <f t="shared" si="63"/>
        <v>0.38709677419354838</v>
      </c>
    </row>
    <row r="459" spans="1:9">
      <c r="A459" s="12"/>
      <c r="B459" s="30" t="s">
        <v>102</v>
      </c>
      <c r="C459" s="26" t="s">
        <v>53</v>
      </c>
      <c r="D459" s="26" t="s">
        <v>43</v>
      </c>
      <c r="E459" s="26" t="s">
        <v>267</v>
      </c>
      <c r="F459" s="27" t="s">
        <v>36</v>
      </c>
      <c r="G459" s="11">
        <v>10.3</v>
      </c>
      <c r="H459" s="11">
        <v>9.8000000000000007</v>
      </c>
      <c r="I459" s="56">
        <f t="shared" si="63"/>
        <v>95.145631067961162</v>
      </c>
    </row>
    <row r="460" spans="1:9" ht="22.5">
      <c r="A460" s="12"/>
      <c r="B460" s="30" t="s">
        <v>238</v>
      </c>
      <c r="C460" s="26" t="s">
        <v>53</v>
      </c>
      <c r="D460" s="26" t="s">
        <v>43</v>
      </c>
      <c r="E460" s="26" t="s">
        <v>268</v>
      </c>
      <c r="F460" s="27"/>
      <c r="G460" s="11">
        <f>SUM(G461:G462)</f>
        <v>60.699999999999996</v>
      </c>
      <c r="H460" s="11">
        <f t="shared" ref="H460" si="64">SUM(H461:H462)</f>
        <v>52.699999999999996</v>
      </c>
      <c r="I460" s="56">
        <f t="shared" si="63"/>
        <v>86.820428336079075</v>
      </c>
    </row>
    <row r="461" spans="1:9" ht="22.5">
      <c r="A461" s="12"/>
      <c r="B461" s="30" t="s">
        <v>93</v>
      </c>
      <c r="C461" s="26" t="s">
        <v>53</v>
      </c>
      <c r="D461" s="26" t="s">
        <v>43</v>
      </c>
      <c r="E461" s="26" t="s">
        <v>268</v>
      </c>
      <c r="F461" s="27" t="s">
        <v>22</v>
      </c>
      <c r="G461" s="11">
        <v>8.4</v>
      </c>
      <c r="H461" s="11">
        <v>0.4</v>
      </c>
      <c r="I461" s="56">
        <f t="shared" si="63"/>
        <v>4.7619047619047619</v>
      </c>
    </row>
    <row r="462" spans="1:9">
      <c r="A462" s="12"/>
      <c r="B462" s="24" t="s">
        <v>272</v>
      </c>
      <c r="C462" s="26" t="s">
        <v>53</v>
      </c>
      <c r="D462" s="26" t="s">
        <v>43</v>
      </c>
      <c r="E462" s="26" t="s">
        <v>268</v>
      </c>
      <c r="F462" s="27" t="s">
        <v>273</v>
      </c>
      <c r="G462" s="11">
        <v>52.3</v>
      </c>
      <c r="H462" s="11">
        <v>52.3</v>
      </c>
      <c r="I462" s="56">
        <f t="shared" si="63"/>
        <v>100</v>
      </c>
    </row>
    <row r="463" spans="1:9">
      <c r="A463" s="12"/>
      <c r="B463" s="30" t="s">
        <v>177</v>
      </c>
      <c r="C463" s="26" t="s">
        <v>53</v>
      </c>
      <c r="D463" s="26" t="s">
        <v>43</v>
      </c>
      <c r="E463" s="26" t="s">
        <v>179</v>
      </c>
      <c r="F463" s="26"/>
      <c r="G463" s="11">
        <f>G464+G466</f>
        <v>1457.5</v>
      </c>
      <c r="H463" s="11">
        <f t="shared" ref="H463" si="65">H464+H466</f>
        <v>1457.5</v>
      </c>
      <c r="I463" s="56">
        <f t="shared" si="63"/>
        <v>100</v>
      </c>
    </row>
    <row r="464" spans="1:9" ht="22.5">
      <c r="A464" s="12"/>
      <c r="B464" s="30" t="s">
        <v>116</v>
      </c>
      <c r="C464" s="26" t="s">
        <v>53</v>
      </c>
      <c r="D464" s="26" t="s">
        <v>43</v>
      </c>
      <c r="E464" s="26" t="s">
        <v>117</v>
      </c>
      <c r="F464" s="26"/>
      <c r="G464" s="11">
        <f>G465</f>
        <v>300</v>
      </c>
      <c r="H464" s="11">
        <f>H465</f>
        <v>300</v>
      </c>
      <c r="I464" s="56">
        <f t="shared" si="63"/>
        <v>100</v>
      </c>
    </row>
    <row r="465" spans="1:9" ht="33.75">
      <c r="A465" s="12"/>
      <c r="B465" s="30" t="s">
        <v>58</v>
      </c>
      <c r="C465" s="26" t="s">
        <v>53</v>
      </c>
      <c r="D465" s="26" t="s">
        <v>43</v>
      </c>
      <c r="E465" s="26" t="s">
        <v>117</v>
      </c>
      <c r="F465" s="27">
        <v>611</v>
      </c>
      <c r="G465" s="11">
        <v>300</v>
      </c>
      <c r="H465" s="11">
        <v>300</v>
      </c>
      <c r="I465" s="56">
        <f t="shared" si="63"/>
        <v>100</v>
      </c>
    </row>
    <row r="466" spans="1:9" ht="22.5">
      <c r="A466" s="12"/>
      <c r="B466" s="28" t="s">
        <v>124</v>
      </c>
      <c r="C466" s="26" t="s">
        <v>53</v>
      </c>
      <c r="D466" s="26" t="s">
        <v>43</v>
      </c>
      <c r="E466" s="26" t="s">
        <v>439</v>
      </c>
      <c r="F466" s="26"/>
      <c r="G466" s="11">
        <f>SUM(G467:G468)</f>
        <v>1157.5</v>
      </c>
      <c r="H466" s="11">
        <f t="shared" ref="H466" si="66">SUM(H467:H468)</f>
        <v>1157.5</v>
      </c>
      <c r="I466" s="56">
        <f t="shared" si="63"/>
        <v>100</v>
      </c>
    </row>
    <row r="467" spans="1:9" ht="22.5">
      <c r="A467" s="12"/>
      <c r="B467" s="28" t="s">
        <v>477</v>
      </c>
      <c r="C467" s="26" t="s">
        <v>53</v>
      </c>
      <c r="D467" s="26" t="s">
        <v>43</v>
      </c>
      <c r="E467" s="26" t="s">
        <v>439</v>
      </c>
      <c r="F467" s="26" t="s">
        <v>74</v>
      </c>
      <c r="G467" s="11">
        <v>241.2</v>
      </c>
      <c r="H467" s="11">
        <v>241.2</v>
      </c>
      <c r="I467" s="56">
        <f t="shared" si="63"/>
        <v>100</v>
      </c>
    </row>
    <row r="468" spans="1:9">
      <c r="A468" s="12"/>
      <c r="B468" s="28" t="s">
        <v>237</v>
      </c>
      <c r="C468" s="26" t="s">
        <v>53</v>
      </c>
      <c r="D468" s="26" t="s">
        <v>43</v>
      </c>
      <c r="E468" s="26" t="s">
        <v>439</v>
      </c>
      <c r="F468" s="27">
        <v>612</v>
      </c>
      <c r="G468" s="11">
        <v>916.3</v>
      </c>
      <c r="H468" s="11">
        <v>916.3</v>
      </c>
      <c r="I468" s="56">
        <f t="shared" si="63"/>
        <v>100</v>
      </c>
    </row>
    <row r="469" spans="1:9">
      <c r="A469" s="8">
        <v>7</v>
      </c>
      <c r="B469" s="15" t="s">
        <v>64</v>
      </c>
      <c r="C469" s="9" t="s">
        <v>65</v>
      </c>
      <c r="D469" s="9" t="s">
        <v>54</v>
      </c>
      <c r="E469" s="9"/>
      <c r="F469" s="9"/>
      <c r="G469" s="20">
        <f t="shared" ref="G469:H471" si="67">G470</f>
        <v>70075.400000000009</v>
      </c>
      <c r="H469" s="20">
        <f t="shared" si="67"/>
        <v>65072.1</v>
      </c>
      <c r="I469" s="17">
        <f t="shared" si="63"/>
        <v>92.860119242986826</v>
      </c>
    </row>
    <row r="470" spans="1:9">
      <c r="A470" s="8" t="s">
        <v>66</v>
      </c>
      <c r="B470" s="15" t="s">
        <v>67</v>
      </c>
      <c r="C470" s="25" t="s">
        <v>65</v>
      </c>
      <c r="D470" s="25" t="s">
        <v>8</v>
      </c>
      <c r="E470" s="25"/>
      <c r="F470" s="25"/>
      <c r="G470" s="20">
        <f>G471+G524</f>
        <v>70075.400000000009</v>
      </c>
      <c r="H470" s="20">
        <f>H471+H524</f>
        <v>65072.1</v>
      </c>
      <c r="I470" s="17">
        <f t="shared" si="63"/>
        <v>92.860119242986826</v>
      </c>
    </row>
    <row r="471" spans="1:9" ht="33.75">
      <c r="A471" s="12"/>
      <c r="B471" s="30" t="s">
        <v>277</v>
      </c>
      <c r="C471" s="26" t="s">
        <v>65</v>
      </c>
      <c r="D471" s="26" t="s">
        <v>8</v>
      </c>
      <c r="E471" s="26" t="s">
        <v>178</v>
      </c>
      <c r="F471" s="26"/>
      <c r="G471" s="11">
        <f t="shared" si="67"/>
        <v>63870.3</v>
      </c>
      <c r="H471" s="11">
        <f t="shared" si="67"/>
        <v>58867</v>
      </c>
      <c r="I471" s="56">
        <f t="shared" si="63"/>
        <v>92.166468609040507</v>
      </c>
    </row>
    <row r="472" spans="1:9">
      <c r="A472" s="12"/>
      <c r="B472" s="30" t="s">
        <v>180</v>
      </c>
      <c r="C472" s="26" t="s">
        <v>65</v>
      </c>
      <c r="D472" s="26" t="s">
        <v>8</v>
      </c>
      <c r="E472" s="26" t="s">
        <v>181</v>
      </c>
      <c r="F472" s="26"/>
      <c r="G472" s="11">
        <f>G473+G476+G478+G480+G482+G484+G486+G489+G516+G513+G495+G499+G501+G503+G505+G507+G510+G522+G492+G519</f>
        <v>63870.3</v>
      </c>
      <c r="H472" s="11">
        <f t="shared" ref="H472" si="68">H473+H476+H478+H480+H482+H484+H486+H489+H516+H513+H495+H499+H501+H503+H505+H507+H510+H522+H492+H519</f>
        <v>58867</v>
      </c>
      <c r="I472" s="56">
        <f t="shared" si="63"/>
        <v>92.166468609040507</v>
      </c>
    </row>
    <row r="473" spans="1:9">
      <c r="A473" s="12"/>
      <c r="B473" s="30" t="s">
        <v>134</v>
      </c>
      <c r="C473" s="26" t="s">
        <v>65</v>
      </c>
      <c r="D473" s="26" t="s">
        <v>8</v>
      </c>
      <c r="E473" s="26" t="s">
        <v>283</v>
      </c>
      <c r="F473" s="26"/>
      <c r="G473" s="11">
        <f>SUM(G474:G475)</f>
        <v>2565.1</v>
      </c>
      <c r="H473" s="11">
        <f t="shared" ref="H473" si="69">SUM(H474:H475)</f>
        <v>2565.1</v>
      </c>
      <c r="I473" s="56">
        <f t="shared" si="63"/>
        <v>100</v>
      </c>
    </row>
    <row r="474" spans="1:9" ht="33.75">
      <c r="A474" s="12"/>
      <c r="B474" s="30" t="s">
        <v>57</v>
      </c>
      <c r="C474" s="26" t="s">
        <v>65</v>
      </c>
      <c r="D474" s="26" t="s">
        <v>8</v>
      </c>
      <c r="E474" s="26" t="s">
        <v>283</v>
      </c>
      <c r="F474" s="50" t="s">
        <v>68</v>
      </c>
      <c r="G474" s="11">
        <v>1942.1</v>
      </c>
      <c r="H474" s="11">
        <v>1942.1</v>
      </c>
      <c r="I474" s="56">
        <f t="shared" si="63"/>
        <v>100</v>
      </c>
    </row>
    <row r="475" spans="1:9">
      <c r="A475" s="12"/>
      <c r="B475" s="30" t="s">
        <v>332</v>
      </c>
      <c r="C475" s="26" t="s">
        <v>65</v>
      </c>
      <c r="D475" s="26" t="s">
        <v>8</v>
      </c>
      <c r="E475" s="26" t="s">
        <v>283</v>
      </c>
      <c r="F475" s="50">
        <v>612</v>
      </c>
      <c r="G475" s="11">
        <v>623</v>
      </c>
      <c r="H475" s="11">
        <v>623</v>
      </c>
      <c r="I475" s="56">
        <f t="shared" si="63"/>
        <v>100</v>
      </c>
    </row>
    <row r="476" spans="1:9" ht="22.5">
      <c r="A476" s="12"/>
      <c r="B476" s="30" t="s">
        <v>334</v>
      </c>
      <c r="C476" s="26" t="s">
        <v>65</v>
      </c>
      <c r="D476" s="26" t="s">
        <v>8</v>
      </c>
      <c r="E476" s="26" t="s">
        <v>345</v>
      </c>
      <c r="F476" s="27"/>
      <c r="G476" s="11">
        <f>SUM(G477)</f>
        <v>5</v>
      </c>
      <c r="H476" s="11">
        <f t="shared" ref="H476" si="70">SUM(H477)</f>
        <v>5</v>
      </c>
      <c r="I476" s="56">
        <f t="shared" si="63"/>
        <v>100</v>
      </c>
    </row>
    <row r="477" spans="1:9" ht="33.75">
      <c r="A477" s="12"/>
      <c r="B477" s="30" t="s">
        <v>58</v>
      </c>
      <c r="C477" s="26" t="s">
        <v>65</v>
      </c>
      <c r="D477" s="26" t="s">
        <v>8</v>
      </c>
      <c r="E477" s="26" t="s">
        <v>345</v>
      </c>
      <c r="F477" s="50" t="s">
        <v>68</v>
      </c>
      <c r="G477" s="11">
        <v>5</v>
      </c>
      <c r="H477" s="11">
        <v>5</v>
      </c>
      <c r="I477" s="56">
        <f t="shared" si="63"/>
        <v>100</v>
      </c>
    </row>
    <row r="478" spans="1:9" ht="22.5">
      <c r="A478" s="12"/>
      <c r="B478" s="30" t="s">
        <v>256</v>
      </c>
      <c r="C478" s="26" t="s">
        <v>65</v>
      </c>
      <c r="D478" s="26" t="s">
        <v>8</v>
      </c>
      <c r="E478" s="26" t="s">
        <v>285</v>
      </c>
      <c r="F478" s="27"/>
      <c r="G478" s="11">
        <f>SUM(G479)</f>
        <v>75.300000000000011</v>
      </c>
      <c r="H478" s="11">
        <f t="shared" ref="H478" si="71">SUM(H479)</f>
        <v>75.3</v>
      </c>
      <c r="I478" s="56">
        <f t="shared" si="63"/>
        <v>99.999999999999972</v>
      </c>
    </row>
    <row r="479" spans="1:9" ht="33.75">
      <c r="A479" s="12"/>
      <c r="B479" s="30" t="s">
        <v>58</v>
      </c>
      <c r="C479" s="26" t="s">
        <v>65</v>
      </c>
      <c r="D479" s="26" t="s">
        <v>8</v>
      </c>
      <c r="E479" s="26" t="s">
        <v>285</v>
      </c>
      <c r="F479" s="26" t="s">
        <v>68</v>
      </c>
      <c r="G479" s="11">
        <v>75.300000000000011</v>
      </c>
      <c r="H479" s="11">
        <v>75.3</v>
      </c>
      <c r="I479" s="56">
        <f t="shared" si="63"/>
        <v>99.999999999999972</v>
      </c>
    </row>
    <row r="480" spans="1:9" ht="22.5">
      <c r="A480" s="12"/>
      <c r="B480" s="28" t="s">
        <v>374</v>
      </c>
      <c r="C480" s="26" t="s">
        <v>65</v>
      </c>
      <c r="D480" s="26" t="s">
        <v>8</v>
      </c>
      <c r="E480" s="26" t="s">
        <v>375</v>
      </c>
      <c r="F480" s="27"/>
      <c r="G480" s="11">
        <f>SUM(G481)</f>
        <v>19</v>
      </c>
      <c r="H480" s="11">
        <f t="shared" ref="H480" si="72">SUM(H481)</f>
        <v>19</v>
      </c>
      <c r="I480" s="56">
        <f t="shared" si="63"/>
        <v>100</v>
      </c>
    </row>
    <row r="481" spans="1:9" ht="33.75">
      <c r="A481" s="12"/>
      <c r="B481" s="28" t="s">
        <v>58</v>
      </c>
      <c r="C481" s="26" t="s">
        <v>65</v>
      </c>
      <c r="D481" s="26" t="s">
        <v>8</v>
      </c>
      <c r="E481" s="26" t="s">
        <v>375</v>
      </c>
      <c r="F481" s="26" t="s">
        <v>68</v>
      </c>
      <c r="G481" s="11">
        <v>19</v>
      </c>
      <c r="H481" s="11">
        <v>19</v>
      </c>
      <c r="I481" s="56">
        <f t="shared" si="63"/>
        <v>100</v>
      </c>
    </row>
    <row r="482" spans="1:9" ht="22.5">
      <c r="A482" s="12"/>
      <c r="B482" s="28" t="s">
        <v>255</v>
      </c>
      <c r="C482" s="26" t="s">
        <v>65</v>
      </c>
      <c r="D482" s="26" t="s">
        <v>8</v>
      </c>
      <c r="E482" s="26" t="s">
        <v>284</v>
      </c>
      <c r="F482" s="27"/>
      <c r="G482" s="11">
        <f>SUM(G483)</f>
        <v>25</v>
      </c>
      <c r="H482" s="11">
        <f t="shared" ref="H482" si="73">SUM(H483)</f>
        <v>25</v>
      </c>
      <c r="I482" s="56">
        <f t="shared" si="63"/>
        <v>100</v>
      </c>
    </row>
    <row r="483" spans="1:9" ht="33.75">
      <c r="A483" s="12"/>
      <c r="B483" s="28" t="s">
        <v>58</v>
      </c>
      <c r="C483" s="26" t="s">
        <v>65</v>
      </c>
      <c r="D483" s="26" t="s">
        <v>8</v>
      </c>
      <c r="E483" s="26" t="s">
        <v>284</v>
      </c>
      <c r="F483" s="26" t="s">
        <v>68</v>
      </c>
      <c r="G483" s="11">
        <v>25</v>
      </c>
      <c r="H483" s="11">
        <v>25</v>
      </c>
      <c r="I483" s="56">
        <f t="shared" si="63"/>
        <v>100</v>
      </c>
    </row>
    <row r="484" spans="1:9">
      <c r="A484" s="12"/>
      <c r="B484" s="24" t="s">
        <v>197</v>
      </c>
      <c r="C484" s="26" t="s">
        <v>65</v>
      </c>
      <c r="D484" s="26" t="s">
        <v>8</v>
      </c>
      <c r="E484" s="26" t="s">
        <v>286</v>
      </c>
      <c r="F484" s="27"/>
      <c r="G484" s="11">
        <f>SUM(G485)</f>
        <v>11441.4</v>
      </c>
      <c r="H484" s="11">
        <f t="shared" ref="H484" si="74">SUM(H485)</f>
        <v>11441.4</v>
      </c>
      <c r="I484" s="56">
        <f t="shared" si="63"/>
        <v>100</v>
      </c>
    </row>
    <row r="485" spans="1:9" ht="33.75">
      <c r="A485" s="12"/>
      <c r="B485" s="24" t="s">
        <v>57</v>
      </c>
      <c r="C485" s="26" t="s">
        <v>65</v>
      </c>
      <c r="D485" s="26" t="s">
        <v>8</v>
      </c>
      <c r="E485" s="26" t="s">
        <v>286</v>
      </c>
      <c r="F485" s="50" t="s">
        <v>68</v>
      </c>
      <c r="G485" s="11">
        <v>11441.4</v>
      </c>
      <c r="H485" s="11">
        <v>11441.4</v>
      </c>
      <c r="I485" s="56">
        <f t="shared" si="63"/>
        <v>100</v>
      </c>
    </row>
    <row r="486" spans="1:9">
      <c r="A486" s="12"/>
      <c r="B486" s="24" t="s">
        <v>346</v>
      </c>
      <c r="C486" s="26" t="s">
        <v>65</v>
      </c>
      <c r="D486" s="26" t="s">
        <v>8</v>
      </c>
      <c r="E486" s="26" t="s">
        <v>379</v>
      </c>
      <c r="F486" s="27"/>
      <c r="G486" s="11">
        <f>SUM(G487:G488)</f>
        <v>66.600000000000009</v>
      </c>
      <c r="H486" s="11">
        <f t="shared" ref="H486" si="75">SUM(H487:H488)</f>
        <v>66.600000000000009</v>
      </c>
      <c r="I486" s="56">
        <f t="shared" si="63"/>
        <v>100</v>
      </c>
    </row>
    <row r="487" spans="1:9">
      <c r="A487" s="12"/>
      <c r="B487" s="30" t="s">
        <v>236</v>
      </c>
      <c r="C487" s="26" t="s">
        <v>65</v>
      </c>
      <c r="D487" s="26" t="s">
        <v>8</v>
      </c>
      <c r="E487" s="26" t="s">
        <v>379</v>
      </c>
      <c r="F487" s="50">
        <v>612</v>
      </c>
      <c r="G487" s="11">
        <v>3.3</v>
      </c>
      <c r="H487" s="11">
        <v>3.3</v>
      </c>
      <c r="I487" s="56">
        <f t="shared" si="63"/>
        <v>100</v>
      </c>
    </row>
    <row r="488" spans="1:9">
      <c r="A488" s="12"/>
      <c r="B488" s="30" t="s">
        <v>237</v>
      </c>
      <c r="C488" s="26" t="s">
        <v>65</v>
      </c>
      <c r="D488" s="26" t="s">
        <v>8</v>
      </c>
      <c r="E488" s="26" t="s">
        <v>379</v>
      </c>
      <c r="F488" s="50">
        <v>612</v>
      </c>
      <c r="G488" s="11">
        <v>63.300000000000004</v>
      </c>
      <c r="H488" s="11">
        <v>63.300000000000004</v>
      </c>
      <c r="I488" s="56">
        <f t="shared" si="63"/>
        <v>100</v>
      </c>
    </row>
    <row r="489" spans="1:9" ht="33.75">
      <c r="A489" s="12"/>
      <c r="B489" s="24" t="s">
        <v>440</v>
      </c>
      <c r="C489" s="26" t="s">
        <v>65</v>
      </c>
      <c r="D489" s="26" t="s">
        <v>8</v>
      </c>
      <c r="E489" s="26" t="s">
        <v>441</v>
      </c>
      <c r="F489" s="26"/>
      <c r="G489" s="51">
        <f>SUM(G490:G491)</f>
        <v>1821.6</v>
      </c>
      <c r="H489" s="51">
        <f t="shared" ref="H489" si="76">SUM(H490:H491)</f>
        <v>1821.6</v>
      </c>
      <c r="I489" s="56">
        <f t="shared" si="63"/>
        <v>100</v>
      </c>
    </row>
    <row r="490" spans="1:9" ht="33.75">
      <c r="A490" s="12"/>
      <c r="B490" s="24" t="s">
        <v>231</v>
      </c>
      <c r="C490" s="26" t="s">
        <v>65</v>
      </c>
      <c r="D490" s="26" t="s">
        <v>8</v>
      </c>
      <c r="E490" s="26" t="s">
        <v>441</v>
      </c>
      <c r="F490" s="27" t="s">
        <v>68</v>
      </c>
      <c r="G490" s="11">
        <v>91.1</v>
      </c>
      <c r="H490" s="11">
        <v>91.1</v>
      </c>
      <c r="I490" s="56">
        <f t="shared" si="63"/>
        <v>100</v>
      </c>
    </row>
    <row r="491" spans="1:9" ht="33.75">
      <c r="A491" s="12"/>
      <c r="B491" s="24" t="s">
        <v>232</v>
      </c>
      <c r="C491" s="26" t="s">
        <v>65</v>
      </c>
      <c r="D491" s="26" t="s">
        <v>8</v>
      </c>
      <c r="E491" s="26" t="s">
        <v>441</v>
      </c>
      <c r="F491" s="27" t="s">
        <v>68</v>
      </c>
      <c r="G491" s="11">
        <v>1730.5</v>
      </c>
      <c r="H491" s="11">
        <v>1730.5</v>
      </c>
      <c r="I491" s="56">
        <f t="shared" si="63"/>
        <v>100</v>
      </c>
    </row>
    <row r="492" spans="1:9" ht="22.5">
      <c r="A492" s="12"/>
      <c r="B492" s="24" t="s">
        <v>502</v>
      </c>
      <c r="C492" s="26" t="s">
        <v>65</v>
      </c>
      <c r="D492" s="26" t="s">
        <v>8</v>
      </c>
      <c r="E492" s="26" t="s">
        <v>503</v>
      </c>
      <c r="F492" s="26"/>
      <c r="G492" s="11">
        <f>G493+G494</f>
        <v>1207.8</v>
      </c>
      <c r="H492" s="11">
        <f>H493+H494</f>
        <v>1207.8</v>
      </c>
      <c r="I492" s="56">
        <f t="shared" si="63"/>
        <v>100</v>
      </c>
    </row>
    <row r="493" spans="1:9" ht="33.75">
      <c r="A493" s="12"/>
      <c r="B493" s="24" t="s">
        <v>231</v>
      </c>
      <c r="C493" s="26" t="s">
        <v>65</v>
      </c>
      <c r="D493" s="26" t="s">
        <v>8</v>
      </c>
      <c r="E493" s="26" t="s">
        <v>503</v>
      </c>
      <c r="F493" s="27" t="s">
        <v>68</v>
      </c>
      <c r="G493" s="11">
        <v>57.5</v>
      </c>
      <c r="H493" s="11">
        <v>57.5</v>
      </c>
      <c r="I493" s="56">
        <f t="shared" si="63"/>
        <v>100</v>
      </c>
    </row>
    <row r="494" spans="1:9" ht="33.75">
      <c r="A494" s="12"/>
      <c r="B494" s="24" t="s">
        <v>232</v>
      </c>
      <c r="C494" s="26" t="s">
        <v>65</v>
      </c>
      <c r="D494" s="26" t="s">
        <v>8</v>
      </c>
      <c r="E494" s="26" t="s">
        <v>503</v>
      </c>
      <c r="F494" s="27" t="s">
        <v>68</v>
      </c>
      <c r="G494" s="11">
        <v>1150.3</v>
      </c>
      <c r="H494" s="11">
        <v>1150.3</v>
      </c>
      <c r="I494" s="56">
        <f t="shared" si="63"/>
        <v>100</v>
      </c>
    </row>
    <row r="495" spans="1:9" ht="22.5">
      <c r="A495" s="12"/>
      <c r="B495" s="28" t="s">
        <v>131</v>
      </c>
      <c r="C495" s="26" t="s">
        <v>65</v>
      </c>
      <c r="D495" s="26" t="s">
        <v>8</v>
      </c>
      <c r="E495" s="26" t="s">
        <v>132</v>
      </c>
      <c r="F495" s="26"/>
      <c r="G495" s="11">
        <f>SUM(G496:G498)</f>
        <v>7304.2</v>
      </c>
      <c r="H495" s="11">
        <f t="shared" ref="H495" si="77">SUM(H496:H498)</f>
        <v>2304.1999999999998</v>
      </c>
      <c r="I495" s="56">
        <f t="shared" si="63"/>
        <v>31.546233673776729</v>
      </c>
    </row>
    <row r="496" spans="1:9" ht="22.5">
      <c r="A496" s="12"/>
      <c r="B496" s="24" t="s">
        <v>406</v>
      </c>
      <c r="C496" s="26" t="s">
        <v>65</v>
      </c>
      <c r="D496" s="26" t="s">
        <v>8</v>
      </c>
      <c r="E496" s="26" t="s">
        <v>132</v>
      </c>
      <c r="F496" s="50">
        <v>244</v>
      </c>
      <c r="G496" s="11">
        <v>5000</v>
      </c>
      <c r="H496" s="11"/>
      <c r="I496" s="56">
        <f t="shared" si="63"/>
        <v>0</v>
      </c>
    </row>
    <row r="497" spans="1:9" ht="33.75">
      <c r="A497" s="12"/>
      <c r="B497" s="30" t="s">
        <v>57</v>
      </c>
      <c r="C497" s="26" t="s">
        <v>65</v>
      </c>
      <c r="D497" s="26" t="s">
        <v>8</v>
      </c>
      <c r="E497" s="26" t="s">
        <v>132</v>
      </c>
      <c r="F497" s="50" t="s">
        <v>68</v>
      </c>
      <c r="G497" s="11">
        <v>2254.1999999999998</v>
      </c>
      <c r="H497" s="11">
        <v>2254.1999999999998</v>
      </c>
      <c r="I497" s="56">
        <f t="shared" si="63"/>
        <v>100</v>
      </c>
    </row>
    <row r="498" spans="1:9">
      <c r="A498" s="12"/>
      <c r="B498" s="30" t="s">
        <v>332</v>
      </c>
      <c r="C498" s="26" t="s">
        <v>65</v>
      </c>
      <c r="D498" s="26" t="s">
        <v>8</v>
      </c>
      <c r="E498" s="26" t="s">
        <v>132</v>
      </c>
      <c r="F498" s="50">
        <v>612</v>
      </c>
      <c r="G498" s="11">
        <v>50</v>
      </c>
      <c r="H498" s="11">
        <v>50</v>
      </c>
      <c r="I498" s="56">
        <f t="shared" si="63"/>
        <v>100</v>
      </c>
    </row>
    <row r="499" spans="1:9" ht="22.5">
      <c r="A499" s="12"/>
      <c r="B499" s="30" t="s">
        <v>334</v>
      </c>
      <c r="C499" s="26" t="s">
        <v>65</v>
      </c>
      <c r="D499" s="26" t="s">
        <v>8</v>
      </c>
      <c r="E499" s="26" t="s">
        <v>347</v>
      </c>
      <c r="F499" s="27"/>
      <c r="G499" s="11">
        <f>SUM(G500)</f>
        <v>5</v>
      </c>
      <c r="H499" s="11">
        <f t="shared" ref="H499" si="78">SUM(H500)</f>
        <v>5</v>
      </c>
      <c r="I499" s="56">
        <f t="shared" si="63"/>
        <v>100</v>
      </c>
    </row>
    <row r="500" spans="1:9" ht="33.75">
      <c r="A500" s="12"/>
      <c r="B500" s="30" t="s">
        <v>58</v>
      </c>
      <c r="C500" s="26" t="s">
        <v>65</v>
      </c>
      <c r="D500" s="26" t="s">
        <v>8</v>
      </c>
      <c r="E500" s="26" t="s">
        <v>347</v>
      </c>
      <c r="F500" s="50" t="s">
        <v>68</v>
      </c>
      <c r="G500" s="51">
        <v>5</v>
      </c>
      <c r="H500" s="51">
        <v>5</v>
      </c>
      <c r="I500" s="56">
        <f t="shared" si="63"/>
        <v>100</v>
      </c>
    </row>
    <row r="501" spans="1:9" ht="33.75">
      <c r="A501" s="12"/>
      <c r="B501" s="30" t="s">
        <v>253</v>
      </c>
      <c r="C501" s="26" t="s">
        <v>65</v>
      </c>
      <c r="D501" s="26" t="s">
        <v>8</v>
      </c>
      <c r="E501" s="26" t="s">
        <v>242</v>
      </c>
      <c r="F501" s="27"/>
      <c r="G501" s="11">
        <f>SUM(G502)</f>
        <v>194.60000000000002</v>
      </c>
      <c r="H501" s="11">
        <f t="shared" ref="H501" si="79">SUM(H502)</f>
        <v>194.6</v>
      </c>
      <c r="I501" s="56">
        <f t="shared" si="63"/>
        <v>99.999999999999986</v>
      </c>
    </row>
    <row r="502" spans="1:9" ht="33.75">
      <c r="A502" s="12"/>
      <c r="B502" s="30" t="s">
        <v>58</v>
      </c>
      <c r="C502" s="26" t="s">
        <v>65</v>
      </c>
      <c r="D502" s="26" t="s">
        <v>8</v>
      </c>
      <c r="E502" s="26" t="s">
        <v>242</v>
      </c>
      <c r="F502" s="26" t="s">
        <v>68</v>
      </c>
      <c r="G502" s="11">
        <v>194.60000000000002</v>
      </c>
      <c r="H502" s="11">
        <v>194.6</v>
      </c>
      <c r="I502" s="56">
        <f t="shared" si="63"/>
        <v>99.999999999999986</v>
      </c>
    </row>
    <row r="503" spans="1:9" ht="33.75">
      <c r="A503" s="12"/>
      <c r="B503" s="30" t="s">
        <v>254</v>
      </c>
      <c r="C503" s="26" t="s">
        <v>65</v>
      </c>
      <c r="D503" s="26" t="s">
        <v>8</v>
      </c>
      <c r="E503" s="26" t="s">
        <v>243</v>
      </c>
      <c r="F503" s="27"/>
      <c r="G503" s="11">
        <f>SUM(G504)</f>
        <v>78.2</v>
      </c>
      <c r="H503" s="11">
        <f t="shared" ref="H503" si="80">SUM(H504)</f>
        <v>78.2</v>
      </c>
      <c r="I503" s="56">
        <f t="shared" si="63"/>
        <v>100</v>
      </c>
    </row>
    <row r="504" spans="1:9" ht="33.75">
      <c r="A504" s="12"/>
      <c r="B504" s="30" t="s">
        <v>58</v>
      </c>
      <c r="C504" s="26" t="s">
        <v>65</v>
      </c>
      <c r="D504" s="26" t="s">
        <v>8</v>
      </c>
      <c r="E504" s="26" t="s">
        <v>243</v>
      </c>
      <c r="F504" s="26" t="s">
        <v>68</v>
      </c>
      <c r="G504" s="11">
        <v>78.2</v>
      </c>
      <c r="H504" s="11">
        <v>78.2</v>
      </c>
      <c r="I504" s="56">
        <f t="shared" si="63"/>
        <v>100</v>
      </c>
    </row>
    <row r="505" spans="1:9" ht="33.75">
      <c r="A505" s="12"/>
      <c r="B505" s="28" t="s">
        <v>252</v>
      </c>
      <c r="C505" s="26" t="s">
        <v>65</v>
      </c>
      <c r="D505" s="26" t="s">
        <v>8</v>
      </c>
      <c r="E505" s="26" t="s">
        <v>241</v>
      </c>
      <c r="F505" s="27"/>
      <c r="G505" s="11">
        <f>SUM(G506)</f>
        <v>136.5</v>
      </c>
      <c r="H505" s="11">
        <f t="shared" ref="H505" si="81">SUM(H506)</f>
        <v>136.5</v>
      </c>
      <c r="I505" s="56">
        <f t="shared" si="63"/>
        <v>100</v>
      </c>
    </row>
    <row r="506" spans="1:9" ht="33.75">
      <c r="A506" s="12"/>
      <c r="B506" s="28" t="s">
        <v>58</v>
      </c>
      <c r="C506" s="26" t="s">
        <v>65</v>
      </c>
      <c r="D506" s="26" t="s">
        <v>8</v>
      </c>
      <c r="E506" s="26" t="s">
        <v>241</v>
      </c>
      <c r="F506" s="26" t="s">
        <v>68</v>
      </c>
      <c r="G506" s="11">
        <v>136.5</v>
      </c>
      <c r="H506" s="11">
        <v>136.5</v>
      </c>
      <c r="I506" s="56">
        <f t="shared" si="63"/>
        <v>100</v>
      </c>
    </row>
    <row r="507" spans="1:9" ht="22.5">
      <c r="A507" s="12"/>
      <c r="B507" s="24" t="s">
        <v>195</v>
      </c>
      <c r="C507" s="26" t="s">
        <v>65</v>
      </c>
      <c r="D507" s="26" t="s">
        <v>8</v>
      </c>
      <c r="E507" s="26" t="s">
        <v>196</v>
      </c>
      <c r="F507" s="27"/>
      <c r="G507" s="11">
        <f>SUM(G508:G509)</f>
        <v>22455.9</v>
      </c>
      <c r="H507" s="11">
        <f t="shared" ref="H507" si="82">SUM(H508:H509)</f>
        <v>22452.600000000002</v>
      </c>
      <c r="I507" s="56">
        <f t="shared" si="63"/>
        <v>99.985304530212545</v>
      </c>
    </row>
    <row r="508" spans="1:9" ht="33.75">
      <c r="A508" s="12"/>
      <c r="B508" s="24" t="s">
        <v>57</v>
      </c>
      <c r="C508" s="26" t="s">
        <v>65</v>
      </c>
      <c r="D508" s="26" t="s">
        <v>8</v>
      </c>
      <c r="E508" s="26" t="s">
        <v>196</v>
      </c>
      <c r="F508" s="50" t="s">
        <v>68</v>
      </c>
      <c r="G508" s="51">
        <v>22368.400000000001</v>
      </c>
      <c r="H508" s="51">
        <v>22368.400000000001</v>
      </c>
      <c r="I508" s="56">
        <f t="shared" si="63"/>
        <v>100</v>
      </c>
    </row>
    <row r="509" spans="1:9">
      <c r="A509" s="12"/>
      <c r="B509" s="30" t="s">
        <v>332</v>
      </c>
      <c r="C509" s="26" t="s">
        <v>65</v>
      </c>
      <c r="D509" s="26" t="s">
        <v>8</v>
      </c>
      <c r="E509" s="26" t="s">
        <v>196</v>
      </c>
      <c r="F509" s="50">
        <v>612</v>
      </c>
      <c r="G509" s="51">
        <v>87.5</v>
      </c>
      <c r="H509" s="51">
        <v>84.2</v>
      </c>
      <c r="I509" s="56">
        <f t="shared" si="63"/>
        <v>96.228571428571428</v>
      </c>
    </row>
    <row r="510" spans="1:9" ht="24" customHeight="1">
      <c r="A510" s="12"/>
      <c r="B510" s="28" t="s">
        <v>210</v>
      </c>
      <c r="C510" s="26" t="s">
        <v>65</v>
      </c>
      <c r="D510" s="26" t="s">
        <v>8</v>
      </c>
      <c r="E510" s="26" t="s">
        <v>446</v>
      </c>
      <c r="F510" s="27"/>
      <c r="G510" s="51">
        <f>SUM(G511:G512)</f>
        <v>653.1</v>
      </c>
      <c r="H510" s="51">
        <f t="shared" ref="H510" si="83">SUM(H511:H512)</f>
        <v>653.1</v>
      </c>
      <c r="I510" s="56">
        <f t="shared" si="63"/>
        <v>100</v>
      </c>
    </row>
    <row r="511" spans="1:9">
      <c r="A511" s="12"/>
      <c r="B511" s="28" t="s">
        <v>236</v>
      </c>
      <c r="C511" s="26" t="s">
        <v>65</v>
      </c>
      <c r="D511" s="26" t="s">
        <v>8</v>
      </c>
      <c r="E511" s="26" t="s">
        <v>446</v>
      </c>
      <c r="F511" s="27" t="s">
        <v>69</v>
      </c>
      <c r="G511" s="51">
        <v>32.700000000000003</v>
      </c>
      <c r="H511" s="51">
        <v>32.700000000000003</v>
      </c>
      <c r="I511" s="56">
        <f t="shared" si="63"/>
        <v>100</v>
      </c>
    </row>
    <row r="512" spans="1:9">
      <c r="A512" s="12"/>
      <c r="B512" s="28" t="s">
        <v>237</v>
      </c>
      <c r="C512" s="26" t="s">
        <v>65</v>
      </c>
      <c r="D512" s="26" t="s">
        <v>8</v>
      </c>
      <c r="E512" s="26" t="s">
        <v>446</v>
      </c>
      <c r="F512" s="27" t="s">
        <v>69</v>
      </c>
      <c r="G512" s="51">
        <v>620.4</v>
      </c>
      <c r="H512" s="51">
        <v>620.4</v>
      </c>
      <c r="I512" s="56">
        <f t="shared" si="63"/>
        <v>100</v>
      </c>
    </row>
    <row r="513" spans="1:9" ht="22.5">
      <c r="A513" s="12"/>
      <c r="B513" s="41" t="s">
        <v>442</v>
      </c>
      <c r="C513" s="26" t="s">
        <v>65</v>
      </c>
      <c r="D513" s="26" t="s">
        <v>8</v>
      </c>
      <c r="E513" s="26" t="s">
        <v>445</v>
      </c>
      <c r="F513" s="26"/>
      <c r="G513" s="11">
        <f>SUM(G514:G515)</f>
        <v>326.3</v>
      </c>
      <c r="H513" s="11">
        <f t="shared" ref="H513" si="84">SUM(H514:H515)</f>
        <v>326.3</v>
      </c>
      <c r="I513" s="56">
        <f t="shared" si="63"/>
        <v>100</v>
      </c>
    </row>
    <row r="514" spans="1:9">
      <c r="A514" s="12"/>
      <c r="B514" s="42" t="s">
        <v>443</v>
      </c>
      <c r="C514" s="26" t="s">
        <v>65</v>
      </c>
      <c r="D514" s="26" t="s">
        <v>8</v>
      </c>
      <c r="E514" s="26" t="s">
        <v>445</v>
      </c>
      <c r="F514" s="26" t="s">
        <v>206</v>
      </c>
      <c r="G514" s="11">
        <v>16.3</v>
      </c>
      <c r="H514" s="11">
        <v>16.3</v>
      </c>
      <c r="I514" s="56">
        <f t="shared" si="63"/>
        <v>100</v>
      </c>
    </row>
    <row r="515" spans="1:9">
      <c r="A515" s="12"/>
      <c r="B515" s="42" t="s">
        <v>444</v>
      </c>
      <c r="C515" s="26" t="s">
        <v>65</v>
      </c>
      <c r="D515" s="26" t="s">
        <v>8</v>
      </c>
      <c r="E515" s="26" t="s">
        <v>445</v>
      </c>
      <c r="F515" s="26" t="s">
        <v>206</v>
      </c>
      <c r="G515" s="11">
        <v>310</v>
      </c>
      <c r="H515" s="11">
        <v>310</v>
      </c>
      <c r="I515" s="56">
        <f t="shared" si="63"/>
        <v>100</v>
      </c>
    </row>
    <row r="516" spans="1:9" ht="33.75">
      <c r="A516" s="12"/>
      <c r="B516" s="24" t="s">
        <v>440</v>
      </c>
      <c r="C516" s="26" t="s">
        <v>65</v>
      </c>
      <c r="D516" s="26" t="s">
        <v>8</v>
      </c>
      <c r="E516" s="26" t="s">
        <v>452</v>
      </c>
      <c r="F516" s="26"/>
      <c r="G516" s="51">
        <f>SUM(G517:G518)</f>
        <v>5520.8</v>
      </c>
      <c r="H516" s="51">
        <f t="shared" ref="H516" si="85">SUM(H517:H518)</f>
        <v>5520.8</v>
      </c>
      <c r="I516" s="56">
        <f t="shared" si="63"/>
        <v>100</v>
      </c>
    </row>
    <row r="517" spans="1:9" ht="33.75">
      <c r="A517" s="12"/>
      <c r="B517" s="24" t="s">
        <v>231</v>
      </c>
      <c r="C517" s="26" t="s">
        <v>65</v>
      </c>
      <c r="D517" s="26" t="s">
        <v>8</v>
      </c>
      <c r="E517" s="26" t="s">
        <v>452</v>
      </c>
      <c r="F517" s="27" t="s">
        <v>68</v>
      </c>
      <c r="G517" s="11">
        <v>276</v>
      </c>
      <c r="H517" s="11">
        <v>276</v>
      </c>
      <c r="I517" s="56">
        <f t="shared" si="63"/>
        <v>100</v>
      </c>
    </row>
    <row r="518" spans="1:9" ht="33.75">
      <c r="A518" s="12"/>
      <c r="B518" s="24" t="s">
        <v>232</v>
      </c>
      <c r="C518" s="26" t="s">
        <v>65</v>
      </c>
      <c r="D518" s="26" t="s">
        <v>8</v>
      </c>
      <c r="E518" s="26" t="s">
        <v>452</v>
      </c>
      <c r="F518" s="27" t="s">
        <v>68</v>
      </c>
      <c r="G518" s="11">
        <v>5244.8</v>
      </c>
      <c r="H518" s="11">
        <v>5244.8</v>
      </c>
      <c r="I518" s="56">
        <f t="shared" si="63"/>
        <v>100</v>
      </c>
    </row>
    <row r="519" spans="1:9" ht="22.5">
      <c r="A519" s="12"/>
      <c r="B519" s="24" t="s">
        <v>502</v>
      </c>
      <c r="C519" s="26" t="s">
        <v>65</v>
      </c>
      <c r="D519" s="26" t="s">
        <v>8</v>
      </c>
      <c r="E519" s="26" t="s">
        <v>504</v>
      </c>
      <c r="F519" s="26"/>
      <c r="G519" s="51">
        <f>SUM(G520:G521)</f>
        <v>3382.1</v>
      </c>
      <c r="H519" s="51">
        <f>SUM(H520:H521)</f>
        <v>3382.1</v>
      </c>
      <c r="I519" s="56">
        <f t="shared" ref="I519:I582" si="86">H519/G519*100</f>
        <v>100</v>
      </c>
    </row>
    <row r="520" spans="1:9" ht="33.75">
      <c r="A520" s="12"/>
      <c r="B520" s="24" t="s">
        <v>231</v>
      </c>
      <c r="C520" s="26" t="s">
        <v>65</v>
      </c>
      <c r="D520" s="26" t="s">
        <v>8</v>
      </c>
      <c r="E520" s="26" t="s">
        <v>504</v>
      </c>
      <c r="F520" s="27" t="s">
        <v>68</v>
      </c>
      <c r="G520" s="11">
        <v>161.1</v>
      </c>
      <c r="H520" s="11">
        <v>161.1</v>
      </c>
      <c r="I520" s="56">
        <f t="shared" si="86"/>
        <v>100</v>
      </c>
    </row>
    <row r="521" spans="1:9" ht="33.75">
      <c r="A521" s="12"/>
      <c r="B521" s="24" t="s">
        <v>232</v>
      </c>
      <c r="C521" s="26" t="s">
        <v>65</v>
      </c>
      <c r="D521" s="26" t="s">
        <v>8</v>
      </c>
      <c r="E521" s="26" t="s">
        <v>504</v>
      </c>
      <c r="F521" s="27" t="s">
        <v>68</v>
      </c>
      <c r="G521" s="11">
        <v>3221</v>
      </c>
      <c r="H521" s="11">
        <v>3221</v>
      </c>
      <c r="I521" s="56">
        <f t="shared" si="86"/>
        <v>100</v>
      </c>
    </row>
    <row r="522" spans="1:9" ht="45">
      <c r="A522" s="12"/>
      <c r="B522" s="32" t="s">
        <v>287</v>
      </c>
      <c r="C522" s="26" t="s">
        <v>65</v>
      </c>
      <c r="D522" s="26" t="s">
        <v>8</v>
      </c>
      <c r="E522" s="26" t="s">
        <v>133</v>
      </c>
      <c r="F522" s="27"/>
      <c r="G522" s="11">
        <f>SUM(G523)</f>
        <v>6586.8</v>
      </c>
      <c r="H522" s="11">
        <f t="shared" ref="H522" si="87">SUM(H523)</f>
        <v>6586.8</v>
      </c>
      <c r="I522" s="56">
        <f t="shared" si="86"/>
        <v>100</v>
      </c>
    </row>
    <row r="523" spans="1:9" ht="33.75">
      <c r="A523" s="12"/>
      <c r="B523" s="30" t="s">
        <v>57</v>
      </c>
      <c r="C523" s="26" t="s">
        <v>65</v>
      </c>
      <c r="D523" s="26" t="s">
        <v>8</v>
      </c>
      <c r="E523" s="26" t="s">
        <v>133</v>
      </c>
      <c r="F523" s="50" t="s">
        <v>68</v>
      </c>
      <c r="G523" s="11">
        <v>6586.8</v>
      </c>
      <c r="H523" s="11">
        <v>6586.8</v>
      </c>
      <c r="I523" s="56">
        <f t="shared" si="86"/>
        <v>100</v>
      </c>
    </row>
    <row r="524" spans="1:9" ht="22.5">
      <c r="A524" s="12"/>
      <c r="B524" s="24" t="s">
        <v>163</v>
      </c>
      <c r="C524" s="26" t="s">
        <v>65</v>
      </c>
      <c r="D524" s="26" t="s">
        <v>8</v>
      </c>
      <c r="E524" s="26" t="s">
        <v>164</v>
      </c>
      <c r="F524" s="27"/>
      <c r="G524" s="11">
        <f t="shared" ref="G524:H526" si="88">G525</f>
        <v>6205.1</v>
      </c>
      <c r="H524" s="11">
        <f t="shared" si="88"/>
        <v>6205.1</v>
      </c>
      <c r="I524" s="56">
        <f t="shared" si="86"/>
        <v>100</v>
      </c>
    </row>
    <row r="525" spans="1:9">
      <c r="A525" s="12"/>
      <c r="B525" s="24" t="s">
        <v>473</v>
      </c>
      <c r="C525" s="26" t="s">
        <v>65</v>
      </c>
      <c r="D525" s="26" t="s">
        <v>8</v>
      </c>
      <c r="E525" s="26" t="s">
        <v>176</v>
      </c>
      <c r="F525" s="27"/>
      <c r="G525" s="11">
        <f t="shared" si="88"/>
        <v>6205.1</v>
      </c>
      <c r="H525" s="11">
        <f t="shared" si="88"/>
        <v>6205.1</v>
      </c>
      <c r="I525" s="56">
        <f t="shared" si="86"/>
        <v>100</v>
      </c>
    </row>
    <row r="526" spans="1:9" ht="33.75">
      <c r="A526" s="12"/>
      <c r="B526" s="24" t="s">
        <v>474</v>
      </c>
      <c r="C526" s="26" t="s">
        <v>65</v>
      </c>
      <c r="D526" s="26" t="s">
        <v>8</v>
      </c>
      <c r="E526" s="26" t="s">
        <v>142</v>
      </c>
      <c r="F526" s="26"/>
      <c r="G526" s="11">
        <f t="shared" si="88"/>
        <v>6205.1</v>
      </c>
      <c r="H526" s="11">
        <f t="shared" si="88"/>
        <v>6205.1</v>
      </c>
      <c r="I526" s="56">
        <f t="shared" si="86"/>
        <v>100</v>
      </c>
    </row>
    <row r="527" spans="1:9" ht="22.5">
      <c r="A527" s="12"/>
      <c r="B527" s="41" t="s">
        <v>410</v>
      </c>
      <c r="C527" s="26" t="s">
        <v>65</v>
      </c>
      <c r="D527" s="26" t="s">
        <v>8</v>
      </c>
      <c r="E527" s="26" t="s">
        <v>413</v>
      </c>
      <c r="F527" s="26"/>
      <c r="G527" s="11">
        <f>SUM(G528)</f>
        <v>6205.1</v>
      </c>
      <c r="H527" s="11">
        <f>SUM(H528)</f>
        <v>6205.1</v>
      </c>
      <c r="I527" s="56">
        <f t="shared" si="86"/>
        <v>100</v>
      </c>
    </row>
    <row r="528" spans="1:9">
      <c r="A528" s="12"/>
      <c r="B528" s="42" t="s">
        <v>205</v>
      </c>
      <c r="C528" s="26" t="s">
        <v>65</v>
      </c>
      <c r="D528" s="26" t="s">
        <v>8</v>
      </c>
      <c r="E528" s="26" t="s">
        <v>413</v>
      </c>
      <c r="F528" s="26" t="s">
        <v>206</v>
      </c>
      <c r="G528" s="11">
        <v>6205.1</v>
      </c>
      <c r="H528" s="11">
        <v>6205.1</v>
      </c>
      <c r="I528" s="56">
        <f t="shared" si="86"/>
        <v>100</v>
      </c>
    </row>
    <row r="529" spans="1:9">
      <c r="A529" s="8">
        <v>8</v>
      </c>
      <c r="B529" s="15" t="s">
        <v>70</v>
      </c>
      <c r="C529" s="9" t="s">
        <v>71</v>
      </c>
      <c r="D529" s="9" t="s">
        <v>54</v>
      </c>
      <c r="E529" s="9"/>
      <c r="F529" s="33"/>
      <c r="G529" s="17">
        <f>G530+G535</f>
        <v>3301.1000000000004</v>
      </c>
      <c r="H529" s="17">
        <f>H530+H535</f>
        <v>3301.1000000000004</v>
      </c>
      <c r="I529" s="17">
        <f t="shared" si="86"/>
        <v>100</v>
      </c>
    </row>
    <row r="530" spans="1:9">
      <c r="A530" s="8" t="s">
        <v>72</v>
      </c>
      <c r="B530" s="15" t="s">
        <v>135</v>
      </c>
      <c r="C530" s="25" t="s">
        <v>71</v>
      </c>
      <c r="D530" s="25" t="s">
        <v>8</v>
      </c>
      <c r="E530" s="25"/>
      <c r="F530" s="25"/>
      <c r="G530" s="20">
        <f>G531</f>
        <v>866.3</v>
      </c>
      <c r="H530" s="20">
        <f t="shared" ref="H530:H533" si="89">H531</f>
        <v>866.3</v>
      </c>
      <c r="I530" s="17">
        <f t="shared" si="86"/>
        <v>100</v>
      </c>
    </row>
    <row r="531" spans="1:9" ht="33.75">
      <c r="A531" s="12"/>
      <c r="B531" s="30" t="s">
        <v>277</v>
      </c>
      <c r="C531" s="26" t="s">
        <v>71</v>
      </c>
      <c r="D531" s="26" t="s">
        <v>8</v>
      </c>
      <c r="E531" s="26" t="s">
        <v>178</v>
      </c>
      <c r="F531" s="25"/>
      <c r="G531" s="11">
        <f>G532</f>
        <v>866.3</v>
      </c>
      <c r="H531" s="11">
        <f t="shared" si="89"/>
        <v>866.3</v>
      </c>
      <c r="I531" s="56">
        <f t="shared" si="86"/>
        <v>100</v>
      </c>
    </row>
    <row r="532" spans="1:9">
      <c r="A532" s="12"/>
      <c r="B532" s="30" t="s">
        <v>288</v>
      </c>
      <c r="C532" s="26" t="s">
        <v>71</v>
      </c>
      <c r="D532" s="26" t="s">
        <v>8</v>
      </c>
      <c r="E532" s="26" t="s">
        <v>182</v>
      </c>
      <c r="F532" s="25"/>
      <c r="G532" s="11">
        <f>G533</f>
        <v>866.3</v>
      </c>
      <c r="H532" s="11">
        <f t="shared" si="89"/>
        <v>866.3</v>
      </c>
      <c r="I532" s="56">
        <f t="shared" si="86"/>
        <v>100</v>
      </c>
    </row>
    <row r="533" spans="1:9">
      <c r="A533" s="12"/>
      <c r="B533" s="30" t="s">
        <v>289</v>
      </c>
      <c r="C533" s="26" t="s">
        <v>71</v>
      </c>
      <c r="D533" s="26" t="s">
        <v>8</v>
      </c>
      <c r="E533" s="26" t="s">
        <v>290</v>
      </c>
      <c r="F533" s="25"/>
      <c r="G533" s="11">
        <f>G534</f>
        <v>866.3</v>
      </c>
      <c r="H533" s="11">
        <f t="shared" si="89"/>
        <v>866.3</v>
      </c>
      <c r="I533" s="56">
        <f t="shared" si="86"/>
        <v>100</v>
      </c>
    </row>
    <row r="534" spans="1:9">
      <c r="A534" s="12"/>
      <c r="B534" s="30" t="s">
        <v>149</v>
      </c>
      <c r="C534" s="26" t="s">
        <v>71</v>
      </c>
      <c r="D534" s="26" t="s">
        <v>8</v>
      </c>
      <c r="E534" s="26" t="s">
        <v>290</v>
      </c>
      <c r="F534" s="26" t="s">
        <v>136</v>
      </c>
      <c r="G534" s="11">
        <v>866.3</v>
      </c>
      <c r="H534" s="11">
        <v>866.3</v>
      </c>
      <c r="I534" s="56">
        <f t="shared" si="86"/>
        <v>100</v>
      </c>
    </row>
    <row r="535" spans="1:9">
      <c r="A535" s="8" t="s">
        <v>509</v>
      </c>
      <c r="B535" s="15" t="s">
        <v>73</v>
      </c>
      <c r="C535" s="25" t="s">
        <v>71</v>
      </c>
      <c r="D535" s="25" t="s">
        <v>19</v>
      </c>
      <c r="E535" s="25"/>
      <c r="F535" s="25"/>
      <c r="G535" s="20">
        <f>G536+G542</f>
        <v>2434.8000000000002</v>
      </c>
      <c r="H535" s="20">
        <f>H536+H542</f>
        <v>2434.8000000000002</v>
      </c>
      <c r="I535" s="17">
        <f t="shared" si="86"/>
        <v>100</v>
      </c>
    </row>
    <row r="536" spans="1:9" ht="33.75">
      <c r="A536" s="12"/>
      <c r="B536" s="30" t="s">
        <v>367</v>
      </c>
      <c r="C536" s="26" t="s">
        <v>71</v>
      </c>
      <c r="D536" s="26" t="s">
        <v>19</v>
      </c>
      <c r="E536" s="26" t="s">
        <v>165</v>
      </c>
      <c r="F536" s="26"/>
      <c r="G536" s="11">
        <f>G537</f>
        <v>1008</v>
      </c>
      <c r="H536" s="11">
        <f t="shared" ref="H536" si="90">H537</f>
        <v>1008</v>
      </c>
      <c r="I536" s="56">
        <f t="shared" si="86"/>
        <v>100</v>
      </c>
    </row>
    <row r="537" spans="1:9">
      <c r="A537" s="12"/>
      <c r="B537" s="31" t="s">
        <v>174</v>
      </c>
      <c r="C537" s="26" t="s">
        <v>71</v>
      </c>
      <c r="D537" s="26" t="s">
        <v>19</v>
      </c>
      <c r="E537" s="26" t="s">
        <v>175</v>
      </c>
      <c r="F537" s="26"/>
      <c r="G537" s="11">
        <f>G538</f>
        <v>1008</v>
      </c>
      <c r="H537" s="11">
        <f t="shared" ref="H537:H538" si="91">H538</f>
        <v>1008</v>
      </c>
      <c r="I537" s="56">
        <f t="shared" si="86"/>
        <v>100</v>
      </c>
    </row>
    <row r="538" spans="1:9">
      <c r="A538" s="12"/>
      <c r="B538" s="31" t="s">
        <v>368</v>
      </c>
      <c r="C538" s="26" t="s">
        <v>71</v>
      </c>
      <c r="D538" s="26" t="s">
        <v>19</v>
      </c>
      <c r="E538" s="26" t="s">
        <v>369</v>
      </c>
      <c r="F538" s="26"/>
      <c r="G538" s="11">
        <f>G539</f>
        <v>1008</v>
      </c>
      <c r="H538" s="11">
        <f t="shared" si="91"/>
        <v>1008</v>
      </c>
      <c r="I538" s="56">
        <f t="shared" si="86"/>
        <v>100</v>
      </c>
    </row>
    <row r="539" spans="1:9">
      <c r="A539" s="12"/>
      <c r="B539" s="28" t="s">
        <v>244</v>
      </c>
      <c r="C539" s="26" t="s">
        <v>71</v>
      </c>
      <c r="D539" s="26" t="s">
        <v>19</v>
      </c>
      <c r="E539" s="26" t="s">
        <v>447</v>
      </c>
      <c r="F539" s="26"/>
      <c r="G539" s="11">
        <f>SUM(G540:G541)</f>
        <v>1008</v>
      </c>
      <c r="H539" s="11">
        <f t="shared" ref="H539" si="92">SUM(H540:H541)</f>
        <v>1008</v>
      </c>
      <c r="I539" s="56">
        <f t="shared" si="86"/>
        <v>100</v>
      </c>
    </row>
    <row r="540" spans="1:9">
      <c r="A540" s="12"/>
      <c r="B540" s="28" t="s">
        <v>245</v>
      </c>
      <c r="C540" s="26" t="s">
        <v>71</v>
      </c>
      <c r="D540" s="26" t="s">
        <v>19</v>
      </c>
      <c r="E540" s="26" t="s">
        <v>447</v>
      </c>
      <c r="F540" s="26" t="s">
        <v>154</v>
      </c>
      <c r="G540" s="11">
        <v>112.7</v>
      </c>
      <c r="H540" s="11">
        <v>112.7</v>
      </c>
      <c r="I540" s="56">
        <f t="shared" si="86"/>
        <v>100</v>
      </c>
    </row>
    <row r="541" spans="1:9">
      <c r="A541" s="12"/>
      <c r="B541" s="28" t="s">
        <v>246</v>
      </c>
      <c r="C541" s="26" t="s">
        <v>71</v>
      </c>
      <c r="D541" s="26" t="s">
        <v>19</v>
      </c>
      <c r="E541" s="26" t="s">
        <v>447</v>
      </c>
      <c r="F541" s="26" t="s">
        <v>154</v>
      </c>
      <c r="G541" s="11">
        <v>895.3</v>
      </c>
      <c r="H541" s="11">
        <v>895.3</v>
      </c>
      <c r="I541" s="56">
        <f t="shared" si="86"/>
        <v>100</v>
      </c>
    </row>
    <row r="542" spans="1:9" ht="33.75">
      <c r="A542" s="12"/>
      <c r="B542" s="24" t="s">
        <v>277</v>
      </c>
      <c r="C542" s="26" t="s">
        <v>71</v>
      </c>
      <c r="D542" s="26" t="s">
        <v>19</v>
      </c>
      <c r="E542" s="26" t="s">
        <v>178</v>
      </c>
      <c r="F542" s="26"/>
      <c r="G542" s="11">
        <f>G543</f>
        <v>1426.8</v>
      </c>
      <c r="H542" s="11">
        <f t="shared" ref="H542:H543" si="93">H543</f>
        <v>1426.8</v>
      </c>
      <c r="I542" s="56">
        <f t="shared" si="86"/>
        <v>100</v>
      </c>
    </row>
    <row r="543" spans="1:9">
      <c r="A543" s="12"/>
      <c r="B543" s="24" t="s">
        <v>177</v>
      </c>
      <c r="C543" s="26" t="s">
        <v>71</v>
      </c>
      <c r="D543" s="26" t="s">
        <v>19</v>
      </c>
      <c r="E543" s="26" t="s">
        <v>179</v>
      </c>
      <c r="F543" s="26"/>
      <c r="G543" s="11">
        <f>G544</f>
        <v>1426.8</v>
      </c>
      <c r="H543" s="11">
        <f t="shared" si="93"/>
        <v>1426.8</v>
      </c>
      <c r="I543" s="56">
        <f t="shared" si="86"/>
        <v>100</v>
      </c>
    </row>
    <row r="544" spans="1:9" ht="45">
      <c r="A544" s="12"/>
      <c r="B544" s="31" t="s">
        <v>137</v>
      </c>
      <c r="C544" s="26" t="s">
        <v>71</v>
      </c>
      <c r="D544" s="26" t="s">
        <v>19</v>
      </c>
      <c r="E544" s="26" t="s">
        <v>448</v>
      </c>
      <c r="F544" s="26"/>
      <c r="G544" s="11">
        <f>SUM(G545:G545)</f>
        <v>1426.8</v>
      </c>
      <c r="H544" s="11">
        <f>SUM(H545:H545)</f>
        <v>1426.8</v>
      </c>
      <c r="I544" s="56">
        <f t="shared" si="86"/>
        <v>100</v>
      </c>
    </row>
    <row r="545" spans="1:9" ht="22.5">
      <c r="A545" s="12"/>
      <c r="B545" s="28" t="s">
        <v>247</v>
      </c>
      <c r="C545" s="26" t="s">
        <v>71</v>
      </c>
      <c r="D545" s="26" t="s">
        <v>19</v>
      </c>
      <c r="E545" s="26" t="s">
        <v>448</v>
      </c>
      <c r="F545" s="26" t="s">
        <v>74</v>
      </c>
      <c r="G545" s="11">
        <v>1426.8</v>
      </c>
      <c r="H545" s="11">
        <v>1426.8</v>
      </c>
      <c r="I545" s="56">
        <f t="shared" si="86"/>
        <v>100</v>
      </c>
    </row>
    <row r="546" spans="1:9">
      <c r="A546" s="8">
        <v>9</v>
      </c>
      <c r="B546" s="52" t="s">
        <v>370</v>
      </c>
      <c r="C546" s="9" t="s">
        <v>30</v>
      </c>
      <c r="D546" s="9"/>
      <c r="E546" s="9"/>
      <c r="F546" s="9"/>
      <c r="G546" s="20">
        <f>G547</f>
        <v>12646.6</v>
      </c>
      <c r="H546" s="20">
        <f t="shared" ref="H546:H548" si="94">H547</f>
        <v>12646.6</v>
      </c>
      <c r="I546" s="17">
        <f t="shared" si="86"/>
        <v>100</v>
      </c>
    </row>
    <row r="547" spans="1:9">
      <c r="A547" s="8" t="s">
        <v>84</v>
      </c>
      <c r="B547" s="15" t="s">
        <v>75</v>
      </c>
      <c r="C547" s="25" t="s">
        <v>30</v>
      </c>
      <c r="D547" s="25" t="s">
        <v>11</v>
      </c>
      <c r="E547" s="25"/>
      <c r="F547" s="25"/>
      <c r="G547" s="20">
        <f>G548</f>
        <v>12646.6</v>
      </c>
      <c r="H547" s="20">
        <f t="shared" si="94"/>
        <v>12646.6</v>
      </c>
      <c r="I547" s="17">
        <f t="shared" si="86"/>
        <v>100</v>
      </c>
    </row>
    <row r="548" spans="1:9" ht="33.75">
      <c r="A548" s="12"/>
      <c r="B548" s="30" t="s">
        <v>277</v>
      </c>
      <c r="C548" s="26" t="s">
        <v>30</v>
      </c>
      <c r="D548" s="26" t="s">
        <v>11</v>
      </c>
      <c r="E548" s="26" t="s">
        <v>178</v>
      </c>
      <c r="F548" s="27"/>
      <c r="G548" s="11">
        <f>G549</f>
        <v>12646.6</v>
      </c>
      <c r="H548" s="11">
        <f t="shared" si="94"/>
        <v>12646.6</v>
      </c>
      <c r="I548" s="56">
        <f t="shared" si="86"/>
        <v>100</v>
      </c>
    </row>
    <row r="549" spans="1:9">
      <c r="A549" s="12"/>
      <c r="B549" s="30" t="s">
        <v>180</v>
      </c>
      <c r="C549" s="26" t="s">
        <v>30</v>
      </c>
      <c r="D549" s="26" t="s">
        <v>11</v>
      </c>
      <c r="E549" s="26" t="s">
        <v>181</v>
      </c>
      <c r="F549" s="27"/>
      <c r="G549" s="11">
        <f>SUM(G550+G553+G555+G557+G559+G561)</f>
        <v>12646.6</v>
      </c>
      <c r="H549" s="11">
        <f>SUM(H550+H553+H555+H557+H559+H561)</f>
        <v>12646.6</v>
      </c>
      <c r="I549" s="56">
        <f t="shared" si="86"/>
        <v>100</v>
      </c>
    </row>
    <row r="550" spans="1:9">
      <c r="A550" s="12"/>
      <c r="B550" s="30" t="s">
        <v>139</v>
      </c>
      <c r="C550" s="26" t="s">
        <v>30</v>
      </c>
      <c r="D550" s="26" t="s">
        <v>11</v>
      </c>
      <c r="E550" s="26" t="s">
        <v>140</v>
      </c>
      <c r="F550" s="27"/>
      <c r="G550" s="11">
        <f>SUM(G551:G552)</f>
        <v>4519.1000000000004</v>
      </c>
      <c r="H550" s="11">
        <f>SUM(H551:H552)</f>
        <v>4519.1000000000004</v>
      </c>
      <c r="I550" s="56">
        <f t="shared" si="86"/>
        <v>100</v>
      </c>
    </row>
    <row r="551" spans="1:9" ht="33.75">
      <c r="A551" s="12"/>
      <c r="B551" s="24" t="s">
        <v>57</v>
      </c>
      <c r="C551" s="26" t="s">
        <v>30</v>
      </c>
      <c r="D551" s="26" t="s">
        <v>11</v>
      </c>
      <c r="E551" s="26" t="s">
        <v>140</v>
      </c>
      <c r="F551" s="27" t="s">
        <v>68</v>
      </c>
      <c r="G551" s="11">
        <v>2387.6</v>
      </c>
      <c r="H551" s="11">
        <v>2387.6</v>
      </c>
      <c r="I551" s="56">
        <f t="shared" si="86"/>
        <v>100</v>
      </c>
    </row>
    <row r="552" spans="1:9">
      <c r="A552" s="12"/>
      <c r="B552" s="28" t="s">
        <v>382</v>
      </c>
      <c r="C552" s="26" t="s">
        <v>30</v>
      </c>
      <c r="D552" s="26" t="s">
        <v>11</v>
      </c>
      <c r="E552" s="26" t="s">
        <v>140</v>
      </c>
      <c r="F552" s="27" t="s">
        <v>69</v>
      </c>
      <c r="G552" s="11">
        <v>2131.5</v>
      </c>
      <c r="H552" s="11">
        <v>2131.5</v>
      </c>
      <c r="I552" s="56">
        <f t="shared" si="86"/>
        <v>100</v>
      </c>
    </row>
    <row r="553" spans="1:9" ht="22.5">
      <c r="A553" s="12"/>
      <c r="B553" s="30" t="s">
        <v>334</v>
      </c>
      <c r="C553" s="26" t="s">
        <v>30</v>
      </c>
      <c r="D553" s="26" t="s">
        <v>11</v>
      </c>
      <c r="E553" s="26" t="s">
        <v>348</v>
      </c>
      <c r="F553" s="27"/>
      <c r="G553" s="11">
        <f>SUM(G554)</f>
        <v>5</v>
      </c>
      <c r="H553" s="11">
        <f>SUM(H554)</f>
        <v>5</v>
      </c>
      <c r="I553" s="56">
        <f t="shared" si="86"/>
        <v>100</v>
      </c>
    </row>
    <row r="554" spans="1:9" ht="33.75">
      <c r="A554" s="12"/>
      <c r="B554" s="30" t="s">
        <v>58</v>
      </c>
      <c r="C554" s="26" t="s">
        <v>30</v>
      </c>
      <c r="D554" s="26" t="s">
        <v>11</v>
      </c>
      <c r="E554" s="26" t="s">
        <v>348</v>
      </c>
      <c r="F554" s="27" t="s">
        <v>68</v>
      </c>
      <c r="G554" s="11">
        <v>5</v>
      </c>
      <c r="H554" s="11">
        <v>5</v>
      </c>
      <c r="I554" s="56">
        <f t="shared" si="86"/>
        <v>100</v>
      </c>
    </row>
    <row r="555" spans="1:9" ht="22.5">
      <c r="A555" s="12"/>
      <c r="B555" s="30" t="s">
        <v>291</v>
      </c>
      <c r="C555" s="26" t="s">
        <v>30</v>
      </c>
      <c r="D555" s="26" t="s">
        <v>11</v>
      </c>
      <c r="E555" s="26" t="s">
        <v>248</v>
      </c>
      <c r="F555" s="27"/>
      <c r="G555" s="11">
        <f>SUM(G556)</f>
        <v>251.1</v>
      </c>
      <c r="H555" s="11">
        <f>SUM(H556)</f>
        <v>251.1</v>
      </c>
      <c r="I555" s="56">
        <f t="shared" si="86"/>
        <v>100</v>
      </c>
    </row>
    <row r="556" spans="1:9" ht="33.75">
      <c r="A556" s="12"/>
      <c r="B556" s="30" t="s">
        <v>58</v>
      </c>
      <c r="C556" s="26" t="s">
        <v>30</v>
      </c>
      <c r="D556" s="26" t="s">
        <v>11</v>
      </c>
      <c r="E556" s="26" t="s">
        <v>248</v>
      </c>
      <c r="F556" s="26" t="s">
        <v>68</v>
      </c>
      <c r="G556" s="11">
        <v>251.1</v>
      </c>
      <c r="H556" s="11">
        <v>251.1</v>
      </c>
      <c r="I556" s="56">
        <f t="shared" si="86"/>
        <v>100</v>
      </c>
    </row>
    <row r="557" spans="1:9" ht="22.5">
      <c r="A557" s="12"/>
      <c r="B557" s="30" t="s">
        <v>292</v>
      </c>
      <c r="C557" s="26" t="s">
        <v>30</v>
      </c>
      <c r="D557" s="26" t="s">
        <v>11</v>
      </c>
      <c r="E557" s="26" t="s">
        <v>249</v>
      </c>
      <c r="F557" s="27"/>
      <c r="G557" s="11">
        <f>SUM(G558)</f>
        <v>88.7</v>
      </c>
      <c r="H557" s="11">
        <f>SUM(H558)</f>
        <v>88.7</v>
      </c>
      <c r="I557" s="56">
        <f t="shared" si="86"/>
        <v>100</v>
      </c>
    </row>
    <row r="558" spans="1:9" ht="33.75">
      <c r="A558" s="12"/>
      <c r="B558" s="30" t="s">
        <v>58</v>
      </c>
      <c r="C558" s="26" t="s">
        <v>30</v>
      </c>
      <c r="D558" s="26" t="s">
        <v>11</v>
      </c>
      <c r="E558" s="26" t="s">
        <v>249</v>
      </c>
      <c r="F558" s="26" t="s">
        <v>68</v>
      </c>
      <c r="G558" s="11">
        <v>88.7</v>
      </c>
      <c r="H558" s="11">
        <v>88.7</v>
      </c>
      <c r="I558" s="56">
        <f t="shared" si="86"/>
        <v>100</v>
      </c>
    </row>
    <row r="559" spans="1:9" ht="22.5">
      <c r="A559" s="12"/>
      <c r="B559" s="30" t="s">
        <v>293</v>
      </c>
      <c r="C559" s="26" t="s">
        <v>30</v>
      </c>
      <c r="D559" s="26" t="s">
        <v>11</v>
      </c>
      <c r="E559" s="26" t="s">
        <v>250</v>
      </c>
      <c r="F559" s="27"/>
      <c r="G559" s="11">
        <f>SUM(G560)</f>
        <v>365.20000000000005</v>
      </c>
      <c r="H559" s="11">
        <f>SUM(H560)</f>
        <v>365.20000000000005</v>
      </c>
      <c r="I559" s="56">
        <f t="shared" si="86"/>
        <v>100</v>
      </c>
    </row>
    <row r="560" spans="1:9" ht="33.75">
      <c r="A560" s="12"/>
      <c r="B560" s="30" t="s">
        <v>58</v>
      </c>
      <c r="C560" s="26" t="s">
        <v>30</v>
      </c>
      <c r="D560" s="26" t="s">
        <v>11</v>
      </c>
      <c r="E560" s="26" t="s">
        <v>250</v>
      </c>
      <c r="F560" s="26" t="s">
        <v>68</v>
      </c>
      <c r="G560" s="11">
        <v>365.20000000000005</v>
      </c>
      <c r="H560" s="11">
        <v>365.20000000000005</v>
      </c>
      <c r="I560" s="56">
        <f t="shared" si="86"/>
        <v>100</v>
      </c>
    </row>
    <row r="561" spans="1:9" ht="22.5">
      <c r="A561" s="12"/>
      <c r="B561" s="24" t="s">
        <v>198</v>
      </c>
      <c r="C561" s="26" t="s">
        <v>30</v>
      </c>
      <c r="D561" s="26" t="s">
        <v>11</v>
      </c>
      <c r="E561" s="26" t="s">
        <v>199</v>
      </c>
      <c r="F561" s="27"/>
      <c r="G561" s="11">
        <f>SUM(G562:G562)</f>
        <v>7417.5</v>
      </c>
      <c r="H561" s="11">
        <f>SUM(H562:H562)</f>
        <v>7417.5</v>
      </c>
      <c r="I561" s="56">
        <f t="shared" si="86"/>
        <v>100</v>
      </c>
    </row>
    <row r="562" spans="1:9" ht="33.75">
      <c r="A562" s="12"/>
      <c r="B562" s="24" t="s">
        <v>57</v>
      </c>
      <c r="C562" s="26" t="s">
        <v>30</v>
      </c>
      <c r="D562" s="26" t="s">
        <v>11</v>
      </c>
      <c r="E562" s="26" t="s">
        <v>199</v>
      </c>
      <c r="F562" s="27" t="s">
        <v>68</v>
      </c>
      <c r="G562" s="11">
        <v>7417.5</v>
      </c>
      <c r="H562" s="11">
        <v>7417.5</v>
      </c>
      <c r="I562" s="56">
        <f t="shared" si="86"/>
        <v>100</v>
      </c>
    </row>
    <row r="563" spans="1:9">
      <c r="A563" s="8">
        <v>10</v>
      </c>
      <c r="B563" s="15" t="s">
        <v>77</v>
      </c>
      <c r="C563" s="9" t="s">
        <v>45</v>
      </c>
      <c r="D563" s="9"/>
      <c r="E563" s="13"/>
      <c r="F563" s="53"/>
      <c r="G563" s="20">
        <f>G564</f>
        <v>5143.6000000000004</v>
      </c>
      <c r="H563" s="20">
        <f t="shared" ref="H563:H565" si="95">H564</f>
        <v>5143.6000000000004</v>
      </c>
      <c r="I563" s="17">
        <f t="shared" si="86"/>
        <v>100</v>
      </c>
    </row>
    <row r="564" spans="1:9">
      <c r="A564" s="8" t="s">
        <v>78</v>
      </c>
      <c r="B564" s="15" t="s">
        <v>79</v>
      </c>
      <c r="C564" s="25" t="s">
        <v>45</v>
      </c>
      <c r="D564" s="25" t="s">
        <v>11</v>
      </c>
      <c r="E564" s="25"/>
      <c r="F564" s="25"/>
      <c r="G564" s="20">
        <f>G565</f>
        <v>5143.6000000000004</v>
      </c>
      <c r="H564" s="20">
        <f t="shared" si="95"/>
        <v>5143.6000000000004</v>
      </c>
      <c r="I564" s="17">
        <f t="shared" si="86"/>
        <v>100</v>
      </c>
    </row>
    <row r="565" spans="1:9" ht="22.5">
      <c r="A565" s="12"/>
      <c r="B565" s="30" t="s">
        <v>171</v>
      </c>
      <c r="C565" s="26" t="s">
        <v>45</v>
      </c>
      <c r="D565" s="26" t="s">
        <v>11</v>
      </c>
      <c r="E565" s="26" t="s">
        <v>294</v>
      </c>
      <c r="F565" s="26"/>
      <c r="G565" s="11">
        <f>G566</f>
        <v>5143.6000000000004</v>
      </c>
      <c r="H565" s="11">
        <f t="shared" si="95"/>
        <v>5143.6000000000004</v>
      </c>
      <c r="I565" s="56">
        <f t="shared" si="86"/>
        <v>100</v>
      </c>
    </row>
    <row r="566" spans="1:9" ht="22.5">
      <c r="A566" s="12"/>
      <c r="B566" s="30" t="s">
        <v>172</v>
      </c>
      <c r="C566" s="26" t="s">
        <v>45</v>
      </c>
      <c r="D566" s="26" t="s">
        <v>11</v>
      </c>
      <c r="E566" s="26" t="s">
        <v>173</v>
      </c>
      <c r="F566" s="26"/>
      <c r="G566" s="11">
        <f>G567+G569</f>
        <v>5143.6000000000004</v>
      </c>
      <c r="H566" s="11">
        <f>H567+H569</f>
        <v>5143.6000000000004</v>
      </c>
      <c r="I566" s="56">
        <f t="shared" si="86"/>
        <v>100</v>
      </c>
    </row>
    <row r="567" spans="1:9" ht="22.5">
      <c r="A567" s="12"/>
      <c r="B567" s="30" t="s">
        <v>295</v>
      </c>
      <c r="C567" s="26" t="s">
        <v>45</v>
      </c>
      <c r="D567" s="26" t="s">
        <v>11</v>
      </c>
      <c r="E567" s="26" t="s">
        <v>114</v>
      </c>
      <c r="F567" s="26"/>
      <c r="G567" s="11">
        <f>SUM(G568:G568)</f>
        <v>1405.3</v>
      </c>
      <c r="H567" s="11">
        <f>SUM(H568:H568)</f>
        <v>1405.3</v>
      </c>
      <c r="I567" s="56">
        <f t="shared" si="86"/>
        <v>100</v>
      </c>
    </row>
    <row r="568" spans="1:9" ht="33.75">
      <c r="A568" s="12"/>
      <c r="B568" s="30" t="s">
        <v>76</v>
      </c>
      <c r="C568" s="26" t="s">
        <v>45</v>
      </c>
      <c r="D568" s="26" t="s">
        <v>11</v>
      </c>
      <c r="E568" s="26" t="s">
        <v>114</v>
      </c>
      <c r="F568" s="26" t="s">
        <v>212</v>
      </c>
      <c r="G568" s="11">
        <v>1405.3</v>
      </c>
      <c r="H568" s="11">
        <v>1405.3</v>
      </c>
      <c r="I568" s="56">
        <f t="shared" si="86"/>
        <v>100</v>
      </c>
    </row>
    <row r="569" spans="1:9" ht="22.5">
      <c r="A569" s="12"/>
      <c r="B569" s="24" t="s">
        <v>211</v>
      </c>
      <c r="C569" s="26" t="s">
        <v>45</v>
      </c>
      <c r="D569" s="26" t="s">
        <v>11</v>
      </c>
      <c r="E569" s="26" t="s">
        <v>296</v>
      </c>
      <c r="F569" s="26"/>
      <c r="G569" s="11">
        <f>SUM(G570:G571)</f>
        <v>3738.3</v>
      </c>
      <c r="H569" s="11">
        <f>SUM(H570:H571)</f>
        <v>3738.3</v>
      </c>
      <c r="I569" s="56">
        <f t="shared" si="86"/>
        <v>100</v>
      </c>
    </row>
    <row r="570" spans="1:9" ht="33.75">
      <c r="A570" s="12"/>
      <c r="B570" s="30" t="s">
        <v>76</v>
      </c>
      <c r="C570" s="26" t="s">
        <v>45</v>
      </c>
      <c r="D570" s="26" t="s">
        <v>11</v>
      </c>
      <c r="E570" s="26" t="s">
        <v>296</v>
      </c>
      <c r="F570" s="26" t="s">
        <v>212</v>
      </c>
      <c r="G570" s="11">
        <v>3680.9</v>
      </c>
      <c r="H570" s="11">
        <v>3680.9</v>
      </c>
      <c r="I570" s="56">
        <f t="shared" si="86"/>
        <v>100</v>
      </c>
    </row>
    <row r="571" spans="1:9">
      <c r="A571" s="12"/>
      <c r="B571" s="30" t="s">
        <v>350</v>
      </c>
      <c r="C571" s="26" t="s">
        <v>45</v>
      </c>
      <c r="D571" s="26" t="s">
        <v>11</v>
      </c>
      <c r="E571" s="26" t="s">
        <v>296</v>
      </c>
      <c r="F571" s="26" t="s">
        <v>349</v>
      </c>
      <c r="G571" s="11">
        <v>57.4</v>
      </c>
      <c r="H571" s="11">
        <v>57.4</v>
      </c>
      <c r="I571" s="56">
        <f t="shared" si="86"/>
        <v>100</v>
      </c>
    </row>
    <row r="572" spans="1:9" ht="21">
      <c r="A572" s="8">
        <v>12</v>
      </c>
      <c r="B572" s="15" t="s">
        <v>147</v>
      </c>
      <c r="C572" s="9" t="s">
        <v>40</v>
      </c>
      <c r="D572" s="9"/>
      <c r="E572" s="9"/>
      <c r="F572" s="33"/>
      <c r="G572" s="20">
        <f>G573+G581</f>
        <v>24545.1</v>
      </c>
      <c r="H572" s="20">
        <f>H573+H581</f>
        <v>24545.1</v>
      </c>
      <c r="I572" s="17">
        <f t="shared" si="86"/>
        <v>100</v>
      </c>
    </row>
    <row r="573" spans="1:9" ht="21">
      <c r="A573" s="57" t="s">
        <v>80</v>
      </c>
      <c r="B573" s="52" t="s">
        <v>148</v>
      </c>
      <c r="C573" s="25" t="s">
        <v>40</v>
      </c>
      <c r="D573" s="25" t="s">
        <v>8</v>
      </c>
      <c r="E573" s="25"/>
      <c r="F573" s="25"/>
      <c r="G573" s="20">
        <f>G574</f>
        <v>20945.3</v>
      </c>
      <c r="H573" s="20">
        <f t="shared" ref="H573:H575" si="96">H574</f>
        <v>20945.3</v>
      </c>
      <c r="I573" s="17">
        <f t="shared" si="86"/>
        <v>100</v>
      </c>
    </row>
    <row r="574" spans="1:9" ht="22.5">
      <c r="A574" s="54"/>
      <c r="B574" s="30" t="s">
        <v>163</v>
      </c>
      <c r="C574" s="26" t="s">
        <v>40</v>
      </c>
      <c r="D574" s="26" t="s">
        <v>8</v>
      </c>
      <c r="E574" s="26" t="s">
        <v>164</v>
      </c>
      <c r="F574" s="27"/>
      <c r="G574" s="11">
        <f>G575</f>
        <v>20945.3</v>
      </c>
      <c r="H574" s="11">
        <f t="shared" si="96"/>
        <v>20945.3</v>
      </c>
      <c r="I574" s="56">
        <f t="shared" si="86"/>
        <v>100</v>
      </c>
    </row>
    <row r="575" spans="1:9">
      <c r="A575" s="54"/>
      <c r="B575" s="30" t="s">
        <v>204</v>
      </c>
      <c r="C575" s="26" t="s">
        <v>40</v>
      </c>
      <c r="D575" s="26" t="s">
        <v>8</v>
      </c>
      <c r="E575" s="26" t="s">
        <v>176</v>
      </c>
      <c r="F575" s="27"/>
      <c r="G575" s="11">
        <f>G576</f>
        <v>20945.3</v>
      </c>
      <c r="H575" s="11">
        <f t="shared" si="96"/>
        <v>20945.3</v>
      </c>
      <c r="I575" s="56">
        <f t="shared" si="86"/>
        <v>100</v>
      </c>
    </row>
    <row r="576" spans="1:9" ht="33.75">
      <c r="A576" s="12"/>
      <c r="B576" s="30" t="s">
        <v>141</v>
      </c>
      <c r="C576" s="26" t="s">
        <v>40</v>
      </c>
      <c r="D576" s="26" t="s">
        <v>8</v>
      </c>
      <c r="E576" s="26" t="s">
        <v>142</v>
      </c>
      <c r="F576" s="26"/>
      <c r="G576" s="11">
        <f>G577+G579</f>
        <v>20945.3</v>
      </c>
      <c r="H576" s="11">
        <f>H577+H579</f>
        <v>20945.3</v>
      </c>
      <c r="I576" s="56">
        <f t="shared" si="86"/>
        <v>100</v>
      </c>
    </row>
    <row r="577" spans="1:9" ht="45">
      <c r="A577" s="12"/>
      <c r="B577" s="31" t="s">
        <v>143</v>
      </c>
      <c r="C577" s="26" t="s">
        <v>40</v>
      </c>
      <c r="D577" s="26" t="s">
        <v>8</v>
      </c>
      <c r="E577" s="26" t="s">
        <v>449</v>
      </c>
      <c r="F577" s="26"/>
      <c r="G577" s="11">
        <f>G578</f>
        <v>4253.2</v>
      </c>
      <c r="H577" s="11">
        <f>H578</f>
        <v>4253.2</v>
      </c>
      <c r="I577" s="56">
        <f t="shared" si="86"/>
        <v>100</v>
      </c>
    </row>
    <row r="578" spans="1:9">
      <c r="A578" s="12"/>
      <c r="B578" s="28" t="s">
        <v>81</v>
      </c>
      <c r="C578" s="26" t="s">
        <v>40</v>
      </c>
      <c r="D578" s="26" t="s">
        <v>8</v>
      </c>
      <c r="E578" s="26" t="s">
        <v>449</v>
      </c>
      <c r="F578" s="26" t="s">
        <v>82</v>
      </c>
      <c r="G578" s="11">
        <v>4253.2</v>
      </c>
      <c r="H578" s="11">
        <v>4253.2</v>
      </c>
      <c r="I578" s="56">
        <f t="shared" si="86"/>
        <v>100</v>
      </c>
    </row>
    <row r="579" spans="1:9">
      <c r="A579" s="12"/>
      <c r="B579" s="32" t="s">
        <v>144</v>
      </c>
      <c r="C579" s="26" t="s">
        <v>40</v>
      </c>
      <c r="D579" s="26" t="s">
        <v>8</v>
      </c>
      <c r="E579" s="26" t="s">
        <v>145</v>
      </c>
      <c r="F579" s="26"/>
      <c r="G579" s="11">
        <f>G580</f>
        <v>16692.099999999999</v>
      </c>
      <c r="H579" s="11">
        <f t="shared" ref="H579" si="97">H580</f>
        <v>16692.099999999999</v>
      </c>
      <c r="I579" s="56">
        <f t="shared" si="86"/>
        <v>100</v>
      </c>
    </row>
    <row r="580" spans="1:9">
      <c r="A580" s="12"/>
      <c r="B580" s="30" t="s">
        <v>81</v>
      </c>
      <c r="C580" s="26" t="s">
        <v>40</v>
      </c>
      <c r="D580" s="26" t="s">
        <v>8</v>
      </c>
      <c r="E580" s="26" t="s">
        <v>145</v>
      </c>
      <c r="F580" s="26" t="s">
        <v>82</v>
      </c>
      <c r="G580" s="11">
        <v>16692.099999999999</v>
      </c>
      <c r="H580" s="11">
        <v>16692.099999999999</v>
      </c>
      <c r="I580" s="56">
        <f t="shared" si="86"/>
        <v>100</v>
      </c>
    </row>
    <row r="581" spans="1:9">
      <c r="A581" s="57" t="s">
        <v>508</v>
      </c>
      <c r="B581" s="58" t="s">
        <v>450</v>
      </c>
      <c r="C581" s="25" t="s">
        <v>40</v>
      </c>
      <c r="D581" s="25" t="s">
        <v>17</v>
      </c>
      <c r="E581" s="25" t="s">
        <v>451</v>
      </c>
      <c r="F581" s="25"/>
      <c r="G581" s="20">
        <f>G582</f>
        <v>3599.8</v>
      </c>
      <c r="H581" s="20">
        <f t="shared" ref="G581:H584" si="98">H582</f>
        <v>3599.8</v>
      </c>
      <c r="I581" s="17">
        <f t="shared" si="86"/>
        <v>100</v>
      </c>
    </row>
    <row r="582" spans="1:9" ht="22.5">
      <c r="A582" s="12"/>
      <c r="B582" s="28" t="s">
        <v>163</v>
      </c>
      <c r="C582" s="26" t="s">
        <v>40</v>
      </c>
      <c r="D582" s="26" t="s">
        <v>17</v>
      </c>
      <c r="E582" s="26" t="s">
        <v>164</v>
      </c>
      <c r="F582" s="27"/>
      <c r="G582" s="11">
        <f t="shared" si="98"/>
        <v>3599.8</v>
      </c>
      <c r="H582" s="11">
        <f t="shared" si="98"/>
        <v>3599.8</v>
      </c>
      <c r="I582" s="56">
        <f t="shared" si="86"/>
        <v>100</v>
      </c>
    </row>
    <row r="583" spans="1:9">
      <c r="A583" s="12"/>
      <c r="B583" s="28" t="s">
        <v>204</v>
      </c>
      <c r="C583" s="26" t="s">
        <v>40</v>
      </c>
      <c r="D583" s="26" t="s">
        <v>17</v>
      </c>
      <c r="E583" s="26" t="s">
        <v>176</v>
      </c>
      <c r="F583" s="27"/>
      <c r="G583" s="11">
        <f t="shared" si="98"/>
        <v>3599.8</v>
      </c>
      <c r="H583" s="11">
        <f t="shared" si="98"/>
        <v>3599.8</v>
      </c>
      <c r="I583" s="56">
        <f t="shared" ref="I583:I587" si="99">H583/G583*100</f>
        <v>100</v>
      </c>
    </row>
    <row r="584" spans="1:9" ht="25.5" customHeight="1">
      <c r="A584" s="12"/>
      <c r="B584" s="28" t="s">
        <v>141</v>
      </c>
      <c r="C584" s="26" t="s">
        <v>40</v>
      </c>
      <c r="D584" s="26" t="s">
        <v>17</v>
      </c>
      <c r="E584" s="26" t="s">
        <v>142</v>
      </c>
      <c r="F584" s="26"/>
      <c r="G584" s="11">
        <f>G585</f>
        <v>3599.8</v>
      </c>
      <c r="H584" s="11">
        <f t="shared" si="98"/>
        <v>3599.8</v>
      </c>
      <c r="I584" s="56">
        <f t="shared" si="99"/>
        <v>100</v>
      </c>
    </row>
    <row r="585" spans="1:9" ht="22.5">
      <c r="A585" s="12"/>
      <c r="B585" s="24" t="s">
        <v>410</v>
      </c>
      <c r="C585" s="26" t="s">
        <v>40</v>
      </c>
      <c r="D585" s="26" t="s">
        <v>17</v>
      </c>
      <c r="E585" s="26" t="s">
        <v>413</v>
      </c>
      <c r="F585" s="26"/>
      <c r="G585" s="11">
        <f>G586</f>
        <v>3599.8</v>
      </c>
      <c r="H585" s="11">
        <f>H586</f>
        <v>3599.8</v>
      </c>
      <c r="I585" s="56">
        <f t="shared" si="99"/>
        <v>100</v>
      </c>
    </row>
    <row r="586" spans="1:9">
      <c r="A586" s="12"/>
      <c r="B586" s="42" t="s">
        <v>205</v>
      </c>
      <c r="C586" s="26" t="s">
        <v>40</v>
      </c>
      <c r="D586" s="26" t="s">
        <v>17</v>
      </c>
      <c r="E586" s="26" t="s">
        <v>413</v>
      </c>
      <c r="F586" s="26" t="s">
        <v>206</v>
      </c>
      <c r="G586" s="11">
        <v>3599.8</v>
      </c>
      <c r="H586" s="11">
        <v>3599.8</v>
      </c>
      <c r="I586" s="56">
        <f t="shared" si="99"/>
        <v>100</v>
      </c>
    </row>
    <row r="587" spans="1:9">
      <c r="A587" s="8"/>
      <c r="B587" s="64" t="s">
        <v>83</v>
      </c>
      <c r="C587" s="65"/>
      <c r="D587" s="65"/>
      <c r="E587" s="65"/>
      <c r="F587" s="66"/>
      <c r="G587" s="17">
        <f>G7+G155+G182+G225+G291+G469+G529+G546+G563+G572+G148</f>
        <v>945312.1</v>
      </c>
      <c r="H587" s="17">
        <f>H7+H155+H182+H225+H291+H469+H529+H546+H563+H572+H148</f>
        <v>894503.99999999988</v>
      </c>
      <c r="I587" s="17">
        <f t="shared" si="99"/>
        <v>94.625256568703591</v>
      </c>
    </row>
    <row r="588" spans="1:9">
      <c r="I588" s="10"/>
    </row>
    <row r="589" spans="1:9">
      <c r="G589" s="10"/>
      <c r="H589" s="10"/>
      <c r="I589" s="10"/>
    </row>
    <row r="590" spans="1:9">
      <c r="G590" s="10"/>
      <c r="H590" s="10"/>
      <c r="I590" s="10"/>
    </row>
  </sheetData>
  <mergeCells count="4">
    <mergeCell ref="A3:I3"/>
    <mergeCell ref="F4:I4"/>
    <mergeCell ref="B587:F587"/>
    <mergeCell ref="B1:I1"/>
  </mergeCells>
  <pageMargins left="1.299212598425197" right="0.51181102362204722" top="0.59055118110236227" bottom="0.59055118110236227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2024-12-18T01:48:33Z</cp:lastPrinted>
  <dcterms:created xsi:type="dcterms:W3CDTF">2014-10-07T08:03:00Z</dcterms:created>
  <dcterms:modified xsi:type="dcterms:W3CDTF">2025-02-24T04:53:57Z</dcterms:modified>
</cp:coreProperties>
</file>