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720" yWindow="-45" windowWidth="15585" windowHeight="12360"/>
  </bookViews>
  <sheets>
    <sheet name="2022  с НН" sheetId="4" r:id="rId1"/>
  </sheets>
  <definedNames>
    <definedName name="_xlnm.Print_Titles" localSheetId="0">'2022  с НН'!$A:$A</definedName>
    <definedName name="_xlnm.Print_Area" localSheetId="0">'2022  с НН'!$A$1:$S$21</definedName>
  </definedNames>
  <calcPr calcId="124519"/>
</workbook>
</file>

<file path=xl/calcChain.xml><?xml version="1.0" encoding="utf-8"?>
<calcChain xmlns="http://schemas.openxmlformats.org/spreadsheetml/2006/main">
  <c r="L12" i="4"/>
  <c r="L11" s="1"/>
  <c r="O12"/>
  <c r="R12"/>
  <c r="Q10"/>
  <c r="Q15"/>
  <c r="N16"/>
  <c r="K16"/>
  <c r="M11"/>
  <c r="Q16"/>
  <c r="R11"/>
  <c r="O11"/>
  <c r="E19" l="1"/>
  <c r="F11"/>
  <c r="I15"/>
  <c r="I14"/>
  <c r="I20"/>
  <c r="I8"/>
  <c r="H14"/>
  <c r="H12" s="1"/>
  <c r="H11" s="1"/>
  <c r="J20"/>
  <c r="J10"/>
  <c r="J8" s="1"/>
  <c r="H10"/>
  <c r="H20"/>
  <c r="H19"/>
  <c r="H18"/>
  <c r="H17"/>
  <c r="H16"/>
  <c r="H15"/>
  <c r="H13"/>
  <c r="J12"/>
  <c r="J11"/>
  <c r="G11"/>
  <c r="I12" l="1"/>
  <c r="I11" s="1"/>
  <c r="J21"/>
  <c r="I21"/>
  <c r="H8"/>
  <c r="H21" s="1"/>
  <c r="B12" l="1"/>
  <c r="C12"/>
  <c r="D12"/>
  <c r="B19"/>
  <c r="E10"/>
  <c r="E17"/>
  <c r="B10"/>
  <c r="N14"/>
  <c r="N13"/>
  <c r="K10"/>
  <c r="B8" l="1"/>
  <c r="B21" s="1"/>
  <c r="G8"/>
  <c r="C8" l="1"/>
  <c r="N15"/>
  <c r="L8" l="1"/>
  <c r="K13"/>
  <c r="Q14" l="1"/>
  <c r="N10"/>
  <c r="K15" l="1"/>
  <c r="K14"/>
  <c r="C21"/>
  <c r="D8"/>
  <c r="D21" s="1"/>
  <c r="G21"/>
  <c r="L21"/>
  <c r="M8" l="1"/>
  <c r="M21" s="1"/>
  <c r="O8"/>
  <c r="O21" s="1"/>
  <c r="P21"/>
  <c r="P11"/>
  <c r="P8" s="1"/>
  <c r="R8"/>
  <c r="R21" s="1"/>
  <c r="S11"/>
  <c r="S8" s="1"/>
  <c r="S21" s="1"/>
  <c r="K12"/>
  <c r="K11" s="1"/>
  <c r="K8" s="1"/>
  <c r="Q12"/>
  <c r="N12"/>
  <c r="Q11" l="1"/>
  <c r="Q8" s="1"/>
  <c r="Q21" s="1"/>
  <c r="N11"/>
  <c r="N8" s="1"/>
  <c r="N21" s="1"/>
  <c r="K21"/>
  <c r="E14"/>
  <c r="F8"/>
  <c r="F21" s="1"/>
  <c r="E12" l="1"/>
  <c r="E11" s="1"/>
  <c r="E21" s="1"/>
</calcChain>
</file>

<file path=xl/sharedStrings.xml><?xml version="1.0" encoding="utf-8"?>
<sst xmlns="http://schemas.openxmlformats.org/spreadsheetml/2006/main" count="41" uniqueCount="26">
  <si>
    <t>тыс.руб.</t>
  </si>
  <si>
    <t>Наименование показателя</t>
  </si>
  <si>
    <t>Доходы</t>
  </si>
  <si>
    <t>Расходы</t>
  </si>
  <si>
    <t>Профицит (+), дефицит (-)</t>
  </si>
  <si>
    <t>в том числе:</t>
  </si>
  <si>
    <t>Безвозмездные поступления от других бюджетов бюджетной системы Российской Федерации</t>
  </si>
  <si>
    <t>Дотации</t>
  </si>
  <si>
    <t>Субвенции</t>
  </si>
  <si>
    <t>Иные межбюджетные трансферты</t>
  </si>
  <si>
    <t>Налоговые и неналоговые доходы</t>
  </si>
  <si>
    <t>2024 год</t>
  </si>
  <si>
    <t>Свод бюджетов сельских поселений</t>
  </si>
  <si>
    <t>Бюджет МО "Чемальский район"</t>
  </si>
  <si>
    <t>Консолидированный бюджет МО "Чемальский район"</t>
  </si>
  <si>
    <t>Субсидии</t>
  </si>
  <si>
    <t>2025 год</t>
  </si>
  <si>
    <t xml:space="preserve">Доходы бюджетов бюджетной системы Российской Федерации от возврата 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</si>
  <si>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</si>
  <si>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Безвозмездные поступления</t>
  </si>
  <si>
    <t>Прочие безвозмездные поступления</t>
  </si>
  <si>
    <t>Прогноз основных характеристик консолидированного бюджета муниципального образования "Чемальский район" Республики Алтай на 2024 год и на плановый период 2025 и 2026 годов</t>
  </si>
  <si>
    <t>2026 год</t>
  </si>
  <si>
    <t>2023 год оценка</t>
  </si>
  <si>
    <t>2023 год  по состоянию 01.11.2023 г.</t>
  </si>
  <si>
    <t xml:space="preserve">2022 год  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</si>
</sst>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?_р_._-;_-@_-"/>
    <numFmt numFmtId="165" formatCode="#,##0.0"/>
    <numFmt numFmtId="166" formatCode="_-* #,##0.0\ _₽_-;\-* #,##0.0\ _₽_-;_-* &quot;-&quot;?\ _₽_-;_-@_-"/>
    <numFmt numFmtId="167" formatCode="#,##0.0_ ;[Red]\-#,##0.0\ "/>
    <numFmt numFmtId="168" formatCode="#,##0.00_ ;[Red]\-#,##0.00\ "/>
  </numFmts>
  <fonts count="20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rgb="FF000000"/>
      <name val="Arial Cyr"/>
    </font>
    <font>
      <b/>
      <sz val="9"/>
      <color rgb="FF000000"/>
      <name val="Arial Cyr"/>
    </font>
    <font>
      <i/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0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4" fontId="8" fillId="0" borderId="2">
      <alignment horizontal="right" vertical="center" shrinkToFit="1"/>
    </xf>
    <xf numFmtId="4" fontId="9" fillId="0" borderId="2">
      <alignment horizontal="right" vertical="center" shrinkToFit="1"/>
    </xf>
    <xf numFmtId="43" fontId="11" fillId="0" borderId="0" applyFont="0" applyFill="0" applyBorder="0" applyAlignment="0" applyProtection="0"/>
    <xf numFmtId="0" fontId="11" fillId="0" borderId="0"/>
  </cellStyleXfs>
  <cellXfs count="36">
    <xf numFmtId="0" fontId="0" fillId="0" borderId="0" xfId="0"/>
    <xf numFmtId="164" fontId="14" fillId="0" borderId="1" xfId="1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justify" vertical="top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7" fontId="17" fillId="0" borderId="1" xfId="7" applyNumberFormat="1" applyFont="1" applyFill="1" applyBorder="1" applyAlignment="1" applyProtection="1">
      <alignment horizontal="center" vertical="center" wrapText="1"/>
      <protection locked="0"/>
    </xf>
    <xf numFmtId="168" fontId="17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/>
    <xf numFmtId="166" fontId="12" fillId="0" borderId="0" xfId="0" applyNumberFormat="1" applyFont="1" applyFill="1"/>
    <xf numFmtId="0" fontId="4" fillId="0" borderId="1" xfId="0" applyFont="1" applyFill="1" applyBorder="1"/>
    <xf numFmtId="164" fontId="14" fillId="0" borderId="1" xfId="0" applyNumberFormat="1" applyFont="1" applyFill="1" applyBorder="1" applyAlignment="1">
      <alignment horizontal="right" vertical="center"/>
    </xf>
    <xf numFmtId="165" fontId="1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3" fontId="14" fillId="0" borderId="1" xfId="1" applyNumberFormat="1" applyFont="1" applyFill="1" applyBorder="1" applyAlignment="1">
      <alignment horizontal="right" vertical="center"/>
    </xf>
    <xf numFmtId="166" fontId="16" fillId="0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5" fontId="14" fillId="0" borderId="1" xfId="1" applyNumberFormat="1" applyFont="1" applyFill="1" applyBorder="1" applyAlignment="1">
      <alignment vertical="center" wrapText="1"/>
    </xf>
    <xf numFmtId="164" fontId="15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166" fontId="19" fillId="0" borderId="1" xfId="0" applyNumberFormat="1" applyFont="1" applyFill="1" applyBorder="1" applyAlignment="1">
      <alignment vertical="center"/>
    </xf>
    <xf numFmtId="164" fontId="13" fillId="0" borderId="1" xfId="1" applyNumberFormat="1" applyFont="1" applyFill="1" applyBorder="1" applyAlignment="1">
      <alignment horizontal="right" vertical="center"/>
    </xf>
    <xf numFmtId="43" fontId="13" fillId="0" borderId="1" xfId="1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165" fontId="13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/>
    <xf numFmtId="166" fontId="0" fillId="0" borderId="0" xfId="0" applyNumberFormat="1" applyFill="1"/>
    <xf numFmtId="164" fontId="0" fillId="0" borderId="0" xfId="1" applyNumberFormat="1" applyFont="1" applyFill="1"/>
    <xf numFmtId="164" fontId="0" fillId="0" borderId="0" xfId="1" applyNumberFormat="1" applyFont="1" applyFill="1" applyBorder="1"/>
    <xf numFmtId="43" fontId="6" fillId="0" borderId="0" xfId="1" applyFont="1" applyFill="1" applyBorder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8">
    <cellStyle name="xl31" xfId="5"/>
    <cellStyle name="xl40" xfId="4"/>
    <cellStyle name="Обычный" xfId="0" builtinId="0"/>
    <cellStyle name="Обычный 29" xfId="2"/>
    <cellStyle name="Обычный 31" xfId="3"/>
    <cellStyle name="Обычный 4" xfId="7"/>
    <cellStyle name="Финансовый" xfId="1" builtinId="3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V32"/>
  <sheetViews>
    <sheetView tabSelected="1" topLeftCell="K13" workbookViewId="0">
      <selection activeCell="O8" sqref="O8"/>
    </sheetView>
  </sheetViews>
  <sheetFormatPr defaultRowHeight="12.75"/>
  <cols>
    <col min="1" max="1" width="26.85546875" style="4" customWidth="1"/>
    <col min="2" max="2" width="14.7109375" style="4" hidden="1" customWidth="1"/>
    <col min="3" max="3" width="14.5703125" style="4" hidden="1" customWidth="1"/>
    <col min="4" max="4" width="11.85546875" style="4" hidden="1" customWidth="1"/>
    <col min="5" max="6" width="14.7109375" style="4" hidden="1" customWidth="1"/>
    <col min="7" max="7" width="11.7109375" style="4" hidden="1" customWidth="1"/>
    <col min="8" max="8" width="14.7109375" style="4" hidden="1" customWidth="1"/>
    <col min="9" max="9" width="14.28515625" style="4" hidden="1" customWidth="1"/>
    <col min="10" max="10" width="12" style="4" hidden="1" customWidth="1"/>
    <col min="11" max="11" width="15.28515625" style="4" customWidth="1"/>
    <col min="12" max="12" width="14.5703125" style="4" customWidth="1"/>
    <col min="13" max="13" width="12.140625" style="4" customWidth="1"/>
    <col min="14" max="14" width="15.140625" style="4" customWidth="1"/>
    <col min="15" max="15" width="14.5703125" style="4" customWidth="1"/>
    <col min="16" max="16" width="11.5703125" style="4" customWidth="1"/>
    <col min="17" max="17" width="14.85546875" style="4" customWidth="1"/>
    <col min="18" max="18" width="14.28515625" style="4" customWidth="1"/>
    <col min="19" max="19" width="11.7109375" style="4" customWidth="1"/>
    <col min="20" max="20" width="9.140625" style="4"/>
    <col min="21" max="22" width="14.5703125" style="4" bestFit="1" customWidth="1"/>
    <col min="23" max="16384" width="9.140625" style="4"/>
  </cols>
  <sheetData>
    <row r="3" spans="1:22" ht="59.25" customHeight="1">
      <c r="A3" s="3"/>
      <c r="B3" s="34" t="s">
        <v>21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"/>
    </row>
    <row r="4" spans="1:22" ht="15.7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22" ht="15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 t="s">
        <v>0</v>
      </c>
    </row>
    <row r="6" spans="1:22" ht="15.75">
      <c r="A6" s="6" t="s">
        <v>1</v>
      </c>
      <c r="B6" s="35" t="s">
        <v>25</v>
      </c>
      <c r="C6" s="35"/>
      <c r="D6" s="35"/>
      <c r="E6" s="35" t="s">
        <v>24</v>
      </c>
      <c r="F6" s="35"/>
      <c r="G6" s="35"/>
      <c r="H6" s="35" t="s">
        <v>23</v>
      </c>
      <c r="I6" s="35"/>
      <c r="J6" s="35"/>
      <c r="K6" s="35" t="s">
        <v>11</v>
      </c>
      <c r="L6" s="35"/>
      <c r="M6" s="35"/>
      <c r="N6" s="35" t="s">
        <v>16</v>
      </c>
      <c r="O6" s="35"/>
      <c r="P6" s="35"/>
      <c r="Q6" s="35" t="s">
        <v>22</v>
      </c>
      <c r="R6" s="35"/>
      <c r="S6" s="35"/>
    </row>
    <row r="7" spans="1:22" ht="113.25" customHeight="1">
      <c r="A7" s="6"/>
      <c r="B7" s="2" t="s">
        <v>14</v>
      </c>
      <c r="C7" s="2" t="s">
        <v>13</v>
      </c>
      <c r="D7" s="2" t="s">
        <v>12</v>
      </c>
      <c r="E7" s="2" t="s">
        <v>14</v>
      </c>
      <c r="F7" s="2" t="s">
        <v>13</v>
      </c>
      <c r="G7" s="2" t="s">
        <v>12</v>
      </c>
      <c r="H7" s="2" t="s">
        <v>14</v>
      </c>
      <c r="I7" s="2" t="s">
        <v>13</v>
      </c>
      <c r="J7" s="2" t="s">
        <v>12</v>
      </c>
      <c r="K7" s="2" t="s">
        <v>14</v>
      </c>
      <c r="L7" s="2" t="s">
        <v>13</v>
      </c>
      <c r="M7" s="2" t="s">
        <v>12</v>
      </c>
      <c r="N7" s="2" t="s">
        <v>14</v>
      </c>
      <c r="O7" s="2" t="s">
        <v>13</v>
      </c>
      <c r="P7" s="2" t="s">
        <v>12</v>
      </c>
      <c r="Q7" s="2" t="s">
        <v>14</v>
      </c>
      <c r="R7" s="2" t="s">
        <v>13</v>
      </c>
      <c r="S7" s="2" t="s">
        <v>12</v>
      </c>
    </row>
    <row r="8" spans="1:22" s="10" customFormat="1" ht="15.75">
      <c r="A8" s="7" t="s">
        <v>2</v>
      </c>
      <c r="B8" s="8">
        <f>B10+B12</f>
        <v>631682.89999999991</v>
      </c>
      <c r="C8" s="8">
        <f>C10+C12</f>
        <v>609483.60000000009</v>
      </c>
      <c r="D8" s="8">
        <f>D10+D12</f>
        <v>106711</v>
      </c>
      <c r="E8" s="8">
        <v>382612.3</v>
      </c>
      <c r="F8" s="8">
        <f t="shared" ref="F8:K8" si="0">F10+F11</f>
        <v>817165.6399999999</v>
      </c>
      <c r="G8" s="8">
        <f t="shared" si="0"/>
        <v>107832.3</v>
      </c>
      <c r="H8" s="8">
        <f t="shared" si="0"/>
        <v>674102.7</v>
      </c>
      <c r="I8" s="9">
        <f>I10+I11</f>
        <v>642728.69999999995</v>
      </c>
      <c r="J8" s="8">
        <f t="shared" si="0"/>
        <v>88476.2</v>
      </c>
      <c r="K8" s="8">
        <f t="shared" si="0"/>
        <v>732327.8</v>
      </c>
      <c r="L8" s="8">
        <f t="shared" ref="L8:S8" si="1">L10+L11</f>
        <v>676594.3</v>
      </c>
      <c r="M8" s="8">
        <f t="shared" si="1"/>
        <v>76804.799999999988</v>
      </c>
      <c r="N8" s="8">
        <f t="shared" si="1"/>
        <v>601201.1</v>
      </c>
      <c r="O8" s="8">
        <f t="shared" si="1"/>
        <v>546697.9</v>
      </c>
      <c r="P8" s="8">
        <f t="shared" si="1"/>
        <v>71385.399999999994</v>
      </c>
      <c r="Q8" s="8">
        <f t="shared" si="1"/>
        <v>637596.80000000005</v>
      </c>
      <c r="R8" s="8">
        <f t="shared" si="1"/>
        <v>580427</v>
      </c>
      <c r="S8" s="8">
        <f t="shared" si="1"/>
        <v>74052</v>
      </c>
      <c r="U8" s="11"/>
      <c r="V8" s="11"/>
    </row>
    <row r="9" spans="1:22" ht="15.75">
      <c r="A9" s="12" t="s">
        <v>5</v>
      </c>
      <c r="B9" s="1"/>
      <c r="C9" s="1"/>
      <c r="D9" s="1"/>
      <c r="E9" s="1"/>
      <c r="F9" s="1"/>
      <c r="G9" s="1"/>
      <c r="H9" s="1"/>
      <c r="I9" s="1"/>
      <c r="J9" s="1"/>
      <c r="K9" s="13"/>
      <c r="L9" s="14"/>
      <c r="M9" s="1"/>
      <c r="N9" s="13"/>
      <c r="O9" s="1"/>
      <c r="P9" s="1"/>
      <c r="Q9" s="13"/>
      <c r="R9" s="1"/>
      <c r="S9" s="1"/>
    </row>
    <row r="10" spans="1:22" ht="31.5" customHeight="1">
      <c r="A10" s="15" t="s">
        <v>10</v>
      </c>
      <c r="B10" s="1">
        <f>C10+D10</f>
        <v>276870.8</v>
      </c>
      <c r="C10" s="1">
        <v>234267.3</v>
      </c>
      <c r="D10" s="1">
        <v>42603.5</v>
      </c>
      <c r="E10" s="1">
        <f>F10+G10</f>
        <v>310598.94</v>
      </c>
      <c r="F10" s="16">
        <v>259088.84</v>
      </c>
      <c r="G10" s="1">
        <v>51510.1</v>
      </c>
      <c r="H10" s="1">
        <f>I10+J10</f>
        <v>295742.8</v>
      </c>
      <c r="I10" s="1">
        <v>261743.8</v>
      </c>
      <c r="J10" s="1">
        <f>36999-3000</f>
        <v>33999</v>
      </c>
      <c r="K10" s="17">
        <f>L10+M10</f>
        <v>349580.4</v>
      </c>
      <c r="L10" s="13">
        <v>298983.7</v>
      </c>
      <c r="M10" s="1">
        <v>50596.7</v>
      </c>
      <c r="N10" s="13">
        <f>O10+P10</f>
        <v>354198.5</v>
      </c>
      <c r="O10" s="1">
        <v>301192.5</v>
      </c>
      <c r="P10" s="1">
        <v>53006</v>
      </c>
      <c r="Q10" s="13">
        <f>R10+S10</f>
        <v>370972.9</v>
      </c>
      <c r="R10" s="1">
        <v>315315.20000000001</v>
      </c>
      <c r="S10" s="1">
        <v>55657.7</v>
      </c>
    </row>
    <row r="11" spans="1:22" ht="31.5" customHeight="1">
      <c r="A11" s="15" t="s">
        <v>19</v>
      </c>
      <c r="B11" s="1"/>
      <c r="C11" s="1"/>
      <c r="D11" s="1"/>
      <c r="E11" s="1">
        <f t="shared" ref="E11:J11" si="2">E12+E17+E18+E19</f>
        <v>539910.19999999995</v>
      </c>
      <c r="F11" s="1">
        <f>F12+F17+F18+F19+3015.2</f>
        <v>558076.79999999993</v>
      </c>
      <c r="G11" s="1">
        <f t="shared" si="2"/>
        <v>56322.200000000004</v>
      </c>
      <c r="H11" s="1">
        <f t="shared" si="2"/>
        <v>378359.89999999991</v>
      </c>
      <c r="I11" s="1">
        <f t="shared" si="2"/>
        <v>380984.89999999991</v>
      </c>
      <c r="J11" s="1">
        <f t="shared" si="2"/>
        <v>54477.2</v>
      </c>
      <c r="K11" s="17">
        <f>K12</f>
        <v>382747.39999999997</v>
      </c>
      <c r="L11" s="17">
        <f t="shared" ref="L11:S11" si="3">L12</f>
        <v>377610.6</v>
      </c>
      <c r="M11" s="17">
        <f t="shared" si="3"/>
        <v>26208.1</v>
      </c>
      <c r="N11" s="17">
        <f t="shared" si="3"/>
        <v>247002.6</v>
      </c>
      <c r="O11" s="17">
        <f t="shared" si="3"/>
        <v>245505.4</v>
      </c>
      <c r="P11" s="17">
        <f t="shared" si="3"/>
        <v>18379.400000000001</v>
      </c>
      <c r="Q11" s="17">
        <f t="shared" si="3"/>
        <v>266623.90000000002</v>
      </c>
      <c r="R11" s="17">
        <f t="shared" si="3"/>
        <v>265111.8</v>
      </c>
      <c r="S11" s="17">
        <f t="shared" si="3"/>
        <v>18394.3</v>
      </c>
    </row>
    <row r="12" spans="1:22" ht="66.75" customHeight="1">
      <c r="A12" s="15" t="s">
        <v>6</v>
      </c>
      <c r="B12" s="17">
        <f>SUM(B13:B19)</f>
        <v>354812.1</v>
      </c>
      <c r="C12" s="17">
        <f t="shared" ref="C12:D12" si="4">SUM(C13:C19)</f>
        <v>375216.30000000005</v>
      </c>
      <c r="D12" s="17">
        <f t="shared" si="4"/>
        <v>64107.5</v>
      </c>
      <c r="E12" s="17">
        <f t="shared" ref="E12:J12" si="5">SUM(E13:E16)</f>
        <v>540612.6</v>
      </c>
      <c r="F12" s="17">
        <v>484646.3</v>
      </c>
      <c r="G12" s="17">
        <v>58951.8</v>
      </c>
      <c r="H12" s="17">
        <f t="shared" si="5"/>
        <v>352112.69999999995</v>
      </c>
      <c r="I12" s="17">
        <f t="shared" si="5"/>
        <v>354837.69999999995</v>
      </c>
      <c r="J12" s="17">
        <f t="shared" si="5"/>
        <v>72224.899999999994</v>
      </c>
      <c r="K12" s="17">
        <f t="shared" ref="K12:Q12" si="6">SUM(K13:K16)</f>
        <v>382747.39999999997</v>
      </c>
      <c r="L12" s="18">
        <f>SUM(L13:L16)</f>
        <v>377610.6</v>
      </c>
      <c r="M12" s="19">
        <v>26208.1</v>
      </c>
      <c r="N12" s="17">
        <f t="shared" si="6"/>
        <v>247002.6</v>
      </c>
      <c r="O12" s="18">
        <f>SUM(O13:O16)</f>
        <v>245505.4</v>
      </c>
      <c r="P12" s="19">
        <v>18379.400000000001</v>
      </c>
      <c r="Q12" s="17">
        <f t="shared" si="6"/>
        <v>266623.90000000002</v>
      </c>
      <c r="R12" s="18">
        <f>SUM(R13:R16)</f>
        <v>265111.8</v>
      </c>
      <c r="S12" s="19">
        <v>18394.3</v>
      </c>
    </row>
    <row r="13" spans="1:22" s="23" customFormat="1" ht="15.75">
      <c r="A13" s="20" t="s">
        <v>7</v>
      </c>
      <c r="B13" s="17">
        <v>87676.9</v>
      </c>
      <c r="C13" s="17">
        <v>87676.9</v>
      </c>
      <c r="D13" s="1">
        <v>18760.599999999999</v>
      </c>
      <c r="E13" s="1">
        <v>114334</v>
      </c>
      <c r="F13" s="1">
        <v>93044.5</v>
      </c>
      <c r="G13" s="1">
        <v>21289.5</v>
      </c>
      <c r="H13" s="1">
        <f>I13</f>
        <v>87676.9</v>
      </c>
      <c r="I13" s="1">
        <v>87676.9</v>
      </c>
      <c r="J13" s="1">
        <v>18760.599999999999</v>
      </c>
      <c r="K13" s="13">
        <f>L13</f>
        <v>92829.2</v>
      </c>
      <c r="L13" s="21">
        <v>92829.2</v>
      </c>
      <c r="M13" s="22">
        <v>20945.3</v>
      </c>
      <c r="N13" s="13">
        <f>O13</f>
        <v>72988.2</v>
      </c>
      <c r="O13" s="21">
        <v>72988.2</v>
      </c>
      <c r="P13" s="22">
        <v>16756.2</v>
      </c>
      <c r="Q13" s="13">
        <v>72988.2</v>
      </c>
      <c r="R13" s="21">
        <v>72988.2</v>
      </c>
      <c r="S13" s="22">
        <v>16756.2</v>
      </c>
    </row>
    <row r="14" spans="1:22" s="23" customFormat="1" ht="15.75">
      <c r="A14" s="20" t="s">
        <v>15</v>
      </c>
      <c r="B14" s="17">
        <v>34298.400000000001</v>
      </c>
      <c r="C14" s="17">
        <v>32480.2</v>
      </c>
      <c r="D14" s="1">
        <v>1818.2</v>
      </c>
      <c r="E14" s="1">
        <f>F14+G14</f>
        <v>163086.79999999999</v>
      </c>
      <c r="F14" s="1">
        <v>152990.29999999999</v>
      </c>
      <c r="G14" s="1">
        <v>10096.5</v>
      </c>
      <c r="H14" s="1">
        <f>I14+J14</f>
        <v>35436.799999999996</v>
      </c>
      <c r="I14" s="1">
        <f>33592.6+26</f>
        <v>33618.6</v>
      </c>
      <c r="J14" s="1">
        <v>1818.2</v>
      </c>
      <c r="K14" s="13">
        <f>L14+M14</f>
        <v>67620.7</v>
      </c>
      <c r="L14" s="21">
        <v>63933.599999999999</v>
      </c>
      <c r="M14" s="22">
        <v>3687.1</v>
      </c>
      <c r="N14" s="13">
        <f>O14+P14</f>
        <v>12595.9</v>
      </c>
      <c r="O14" s="21">
        <v>12595.9</v>
      </c>
      <c r="P14" s="22">
        <v>0</v>
      </c>
      <c r="Q14" s="13">
        <f>R14+S14</f>
        <v>12519.1</v>
      </c>
      <c r="R14" s="24">
        <v>12519.1</v>
      </c>
      <c r="S14" s="22"/>
    </row>
    <row r="15" spans="1:22" s="23" customFormat="1" ht="15.75">
      <c r="A15" s="20" t="s">
        <v>8</v>
      </c>
      <c r="B15" s="17">
        <v>202843.4</v>
      </c>
      <c r="C15" s="17">
        <v>201582.5</v>
      </c>
      <c r="D15" s="1">
        <v>1260.9000000000001</v>
      </c>
      <c r="E15" s="1">
        <v>212471.4</v>
      </c>
      <c r="F15" s="1">
        <v>214082</v>
      </c>
      <c r="G15" s="1">
        <v>1374.8</v>
      </c>
      <c r="H15" s="1">
        <f>I15+J15</f>
        <v>193354.99999999997</v>
      </c>
      <c r="I15" s="1">
        <f>190798.8+1267.9+58</f>
        <v>192124.69999999998</v>
      </c>
      <c r="J15" s="1">
        <v>1230.3</v>
      </c>
      <c r="K15" s="13">
        <f t="shared" ref="K15" si="7">L15+M15</f>
        <v>200911.7</v>
      </c>
      <c r="L15" s="21">
        <v>199462</v>
      </c>
      <c r="M15" s="22">
        <v>1449.7</v>
      </c>
      <c r="N15" s="13">
        <f>O15+P15</f>
        <v>140390.40000000002</v>
      </c>
      <c r="O15" s="21">
        <v>138893.20000000001</v>
      </c>
      <c r="P15" s="22">
        <v>1497.2</v>
      </c>
      <c r="Q15" s="13">
        <f>R15+S15</f>
        <v>160676.4</v>
      </c>
      <c r="R15" s="24">
        <v>159164.29999999999</v>
      </c>
      <c r="S15" s="22">
        <v>1512.1</v>
      </c>
    </row>
    <row r="16" spans="1:22" s="23" customFormat="1" ht="31.5">
      <c r="A16" s="20" t="s">
        <v>9</v>
      </c>
      <c r="B16" s="17">
        <v>20531.5</v>
      </c>
      <c r="C16" s="17">
        <v>26304.9</v>
      </c>
      <c r="D16" s="1">
        <v>59977.599999999999</v>
      </c>
      <c r="E16" s="1">
        <v>50720.4</v>
      </c>
      <c r="F16" s="1">
        <v>24529.4</v>
      </c>
      <c r="G16" s="1">
        <v>26191</v>
      </c>
      <c r="H16" s="1">
        <f>I16+J16-5773.5-22588.7-27827.1</f>
        <v>35644.000000000007</v>
      </c>
      <c r="I16" s="1">
        <v>41417.5</v>
      </c>
      <c r="J16" s="1">
        <v>50415.8</v>
      </c>
      <c r="K16" s="13">
        <f>L16+M16-M16</f>
        <v>21385.8</v>
      </c>
      <c r="L16" s="21">
        <v>21385.8</v>
      </c>
      <c r="M16" s="22">
        <v>126</v>
      </c>
      <c r="N16" s="13">
        <f>O16</f>
        <v>21028.1</v>
      </c>
      <c r="O16" s="21">
        <v>21028.1</v>
      </c>
      <c r="P16" s="22">
        <v>126</v>
      </c>
      <c r="Q16" s="13">
        <f>R16</f>
        <v>20440.2</v>
      </c>
      <c r="R16" s="24">
        <v>20440.2</v>
      </c>
      <c r="S16" s="22">
        <v>126</v>
      </c>
    </row>
    <row r="17" spans="1:22" s="23" customFormat="1" ht="31.5">
      <c r="A17" s="20" t="s">
        <v>20</v>
      </c>
      <c r="B17" s="17">
        <v>137.9</v>
      </c>
      <c r="C17" s="17"/>
      <c r="D17" s="1">
        <v>137.9</v>
      </c>
      <c r="E17" s="1">
        <f t="shared" ref="E17" si="8">F17+G17</f>
        <v>510</v>
      </c>
      <c r="F17" s="1"/>
      <c r="G17" s="1">
        <v>510</v>
      </c>
      <c r="H17" s="1">
        <f t="shared" ref="H17:H18" si="9">I17+J17</f>
        <v>100</v>
      </c>
      <c r="I17" s="1"/>
      <c r="J17" s="1">
        <v>100</v>
      </c>
      <c r="K17" s="13"/>
      <c r="L17" s="21"/>
      <c r="M17" s="22"/>
      <c r="N17" s="13"/>
      <c r="O17" s="21"/>
      <c r="P17" s="22"/>
      <c r="Q17" s="13"/>
      <c r="R17" s="24"/>
      <c r="S17" s="22"/>
    </row>
    <row r="18" spans="1:22" s="23" customFormat="1" ht="63">
      <c r="A18" s="20" t="s">
        <v>17</v>
      </c>
      <c r="B18" s="17">
        <v>13883.1</v>
      </c>
      <c r="C18" s="17">
        <v>31730.9</v>
      </c>
      <c r="D18" s="1"/>
      <c r="E18" s="1">
        <v>3139.6</v>
      </c>
      <c r="F18" s="1">
        <v>71627.7</v>
      </c>
      <c r="G18" s="1"/>
      <c r="H18" s="1">
        <f t="shared" si="9"/>
        <v>30122.1</v>
      </c>
      <c r="I18" s="1">
        <v>30122.1</v>
      </c>
      <c r="J18" s="1"/>
      <c r="K18" s="13"/>
      <c r="L18" s="21"/>
      <c r="M18" s="22"/>
      <c r="N18" s="13"/>
      <c r="O18" s="21"/>
      <c r="P18" s="22"/>
      <c r="Q18" s="13"/>
      <c r="R18" s="24"/>
      <c r="S18" s="22"/>
    </row>
    <row r="19" spans="1:22" s="23" customFormat="1" ht="94.5">
      <c r="A19" s="20" t="s">
        <v>18</v>
      </c>
      <c r="B19" s="17">
        <f>C19</f>
        <v>-4559.1000000000004</v>
      </c>
      <c r="C19" s="17">
        <v>-4559.1000000000004</v>
      </c>
      <c r="D19" s="1">
        <v>-17847.7</v>
      </c>
      <c r="E19" s="1">
        <f>F19+G19</f>
        <v>-4352</v>
      </c>
      <c r="F19" s="1">
        <v>-1212.4000000000001</v>
      </c>
      <c r="G19" s="1">
        <v>-3139.6</v>
      </c>
      <c r="H19" s="1">
        <f>I19</f>
        <v>-3974.9</v>
      </c>
      <c r="I19" s="1">
        <v>-3974.9</v>
      </c>
      <c r="J19" s="1">
        <v>-17847.7</v>
      </c>
      <c r="K19" s="13"/>
      <c r="L19" s="21"/>
      <c r="M19" s="22"/>
      <c r="N19" s="13"/>
      <c r="O19" s="21"/>
      <c r="P19" s="22"/>
      <c r="Q19" s="13"/>
      <c r="R19" s="24"/>
      <c r="S19" s="22"/>
    </row>
    <row r="20" spans="1:22" s="10" customFormat="1" ht="15.75">
      <c r="A20" s="7" t="s">
        <v>3</v>
      </c>
      <c r="B20" s="25">
        <v>754716.1</v>
      </c>
      <c r="C20" s="25">
        <v>721046.4</v>
      </c>
      <c r="D20" s="25">
        <v>118181.4</v>
      </c>
      <c r="E20" s="25">
        <v>928799.4</v>
      </c>
      <c r="F20" s="25">
        <v>852072.8</v>
      </c>
      <c r="G20" s="25">
        <v>129955.5</v>
      </c>
      <c r="H20" s="25">
        <f>I20+J20-5773.5-22588.7-27827.1-J13+17847.7</f>
        <v>813627.99000000011</v>
      </c>
      <c r="I20" s="26">
        <f>727409.2+19899.29+1351.9</f>
        <v>748660.39</v>
      </c>
      <c r="J20" s="25">
        <f>125069.8-3000</f>
        <v>122069.8</v>
      </c>
      <c r="K20" s="27">
        <v>732327.8</v>
      </c>
      <c r="L20" s="28">
        <v>676594.3</v>
      </c>
      <c r="M20" s="25">
        <v>76804.800000000003</v>
      </c>
      <c r="N20" s="27">
        <v>601201.1</v>
      </c>
      <c r="O20" s="25">
        <v>546697.9</v>
      </c>
      <c r="P20" s="25">
        <v>71385.399999999994</v>
      </c>
      <c r="Q20" s="27">
        <v>637596.80000000005</v>
      </c>
      <c r="R20" s="25">
        <v>580427</v>
      </c>
      <c r="S20" s="25">
        <v>74052</v>
      </c>
      <c r="U20" s="11"/>
      <c r="V20" s="11"/>
    </row>
    <row r="21" spans="1:22" ht="15.75">
      <c r="A21" s="12" t="s">
        <v>4</v>
      </c>
      <c r="B21" s="1">
        <f>B8-B20</f>
        <v>-123033.20000000007</v>
      </c>
      <c r="C21" s="1">
        <f t="shared" ref="C21:K21" si="10">C8-C20</f>
        <v>-111562.79999999993</v>
      </c>
      <c r="D21" s="1">
        <f t="shared" si="10"/>
        <v>-11470.399999999994</v>
      </c>
      <c r="E21" s="1">
        <f>E8-E20</f>
        <v>-546187.10000000009</v>
      </c>
      <c r="F21" s="1">
        <f t="shared" si="10"/>
        <v>-34907.160000000149</v>
      </c>
      <c r="G21" s="1">
        <f t="shared" si="10"/>
        <v>-22123.199999999997</v>
      </c>
      <c r="H21" s="1">
        <f>H8-H20</f>
        <v>-139525.29000000015</v>
      </c>
      <c r="I21" s="1">
        <f t="shared" ref="I21:J21" si="11">I8-I20</f>
        <v>-105931.69000000006</v>
      </c>
      <c r="J21" s="1">
        <f t="shared" si="11"/>
        <v>-33593.600000000006</v>
      </c>
      <c r="K21" s="1">
        <f t="shared" si="10"/>
        <v>0</v>
      </c>
      <c r="L21" s="1">
        <f t="shared" ref="L21:S21" si="12">L8-L20</f>
        <v>0</v>
      </c>
      <c r="M21" s="1">
        <f t="shared" si="12"/>
        <v>0</v>
      </c>
      <c r="N21" s="1">
        <f t="shared" si="12"/>
        <v>0</v>
      </c>
      <c r="O21" s="1">
        <f t="shared" si="12"/>
        <v>0</v>
      </c>
      <c r="P21" s="1">
        <f t="shared" si="12"/>
        <v>0</v>
      </c>
      <c r="Q21" s="1">
        <f t="shared" si="12"/>
        <v>0</v>
      </c>
      <c r="R21" s="1">
        <f t="shared" si="12"/>
        <v>0</v>
      </c>
      <c r="S21" s="1">
        <f t="shared" si="12"/>
        <v>0</v>
      </c>
    </row>
    <row r="22" spans="1:22">
      <c r="B22" s="29"/>
      <c r="C22" s="29"/>
    </row>
    <row r="25" spans="1:22">
      <c r="C25" s="30"/>
    </row>
    <row r="26" spans="1:22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22">
      <c r="A27" s="29"/>
      <c r="B27" s="32"/>
      <c r="C27" s="32"/>
      <c r="D27" s="32"/>
      <c r="E27" s="32"/>
      <c r="F27" s="32"/>
      <c r="G27" s="32"/>
      <c r="H27" s="32"/>
      <c r="I27" s="32"/>
      <c r="J27" s="31"/>
      <c r="K27" s="31"/>
      <c r="L27" s="31"/>
    </row>
    <row r="28" spans="1:22" ht="15">
      <c r="A28" s="29"/>
      <c r="B28" s="33"/>
      <c r="C28" s="33"/>
      <c r="D28" s="33"/>
      <c r="E28" s="33"/>
      <c r="F28" s="33"/>
      <c r="G28" s="33"/>
      <c r="H28" s="32"/>
      <c r="I28" s="32"/>
      <c r="J28" s="31"/>
      <c r="K28" s="31"/>
      <c r="L28" s="31"/>
    </row>
    <row r="29" spans="1:22" ht="15">
      <c r="A29" s="29"/>
      <c r="B29" s="33"/>
      <c r="C29" s="33"/>
      <c r="D29" s="33"/>
      <c r="E29" s="33"/>
      <c r="F29" s="33"/>
      <c r="G29" s="33"/>
      <c r="H29" s="32"/>
      <c r="I29" s="32"/>
      <c r="J29" s="31"/>
      <c r="K29" s="31"/>
      <c r="L29" s="31"/>
    </row>
    <row r="30" spans="1:22" ht="15">
      <c r="A30" s="29"/>
      <c r="B30" s="33"/>
      <c r="C30" s="33"/>
      <c r="D30" s="33"/>
      <c r="E30" s="33"/>
      <c r="F30" s="33"/>
      <c r="G30" s="33"/>
      <c r="H30" s="32"/>
      <c r="I30" s="32"/>
      <c r="J30" s="31"/>
      <c r="K30" s="31"/>
      <c r="L30" s="31"/>
    </row>
    <row r="31" spans="1:22" ht="15">
      <c r="A31" s="29"/>
      <c r="B31" s="33"/>
      <c r="C31" s="33"/>
      <c r="D31" s="33"/>
      <c r="E31" s="33"/>
      <c r="F31" s="33"/>
      <c r="G31" s="33"/>
      <c r="H31" s="29"/>
      <c r="I31" s="29"/>
    </row>
    <row r="32" spans="1:22">
      <c r="A32" s="29"/>
      <c r="B32" s="29"/>
      <c r="C32" s="29"/>
      <c r="D32" s="29"/>
      <c r="E32" s="29"/>
      <c r="F32" s="29"/>
      <c r="G32" s="29"/>
      <c r="H32" s="29"/>
      <c r="I32" s="29"/>
    </row>
  </sheetData>
  <mergeCells count="7">
    <mergeCell ref="B3:R3"/>
    <mergeCell ref="Q6:S6"/>
    <mergeCell ref="B6:D6"/>
    <mergeCell ref="E6:G6"/>
    <mergeCell ref="H6:J6"/>
    <mergeCell ref="K6:M6"/>
    <mergeCell ref="N6:P6"/>
  </mergeCells>
  <pageMargins left="0.70866141732283472" right="0.70866141732283472" top="0.74803149606299213" bottom="0.74803149606299213" header="0.31496062992125984" footer="0.31496062992125984"/>
  <pageSetup paperSize="9" scale="55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  с НН</vt:lpstr>
      <vt:lpstr>'2022  с НН'!Заголовки_для_печати</vt:lpstr>
      <vt:lpstr>'2022  с НН'!Область_печати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sumachakova</dc:creator>
  <cp:lastModifiedBy>PC_N</cp:lastModifiedBy>
  <cp:lastPrinted>2023-11-16T01:29:45Z</cp:lastPrinted>
  <dcterms:created xsi:type="dcterms:W3CDTF">2017-10-13T07:02:54Z</dcterms:created>
  <dcterms:modified xsi:type="dcterms:W3CDTF">2023-11-16T03:57:58Z</dcterms:modified>
</cp:coreProperties>
</file>