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20" windowWidth="13605" windowHeight="12120"/>
  </bookViews>
  <sheets>
    <sheet name="2020г" sheetId="1" r:id="rId1"/>
  </sheets>
  <definedNames>
    <definedName name="_xlnm._FilterDatabase" localSheetId="0" hidden="1">'2020г'!$A$5:$I$597</definedName>
    <definedName name="_xlnm.Print_Area" localSheetId="0">'2020г'!$A$1:$I$597</definedName>
    <definedName name="_xlnm.Print_Area">#REF!</definedName>
    <definedName name="п">#REF!</definedName>
  </definedNames>
  <calcPr calcId="124519"/>
</workbook>
</file>

<file path=xl/calcChain.xml><?xml version="1.0" encoding="utf-8"?>
<calcChain xmlns="http://schemas.openxmlformats.org/spreadsheetml/2006/main">
  <c r="H587" i="1"/>
  <c r="I587"/>
  <c r="G587"/>
  <c r="I596"/>
  <c r="I595"/>
  <c r="H595"/>
  <c r="G595"/>
  <c r="H400"/>
  <c r="H475"/>
  <c r="H473"/>
  <c r="H467"/>
  <c r="H464"/>
  <c r="I462"/>
  <c r="I461"/>
  <c r="I460"/>
  <c r="I459"/>
  <c r="H458"/>
  <c r="G458"/>
  <c r="I457"/>
  <c r="I456" s="1"/>
  <c r="H456"/>
  <c r="G456"/>
  <c r="I455"/>
  <c r="I454"/>
  <c r="I453"/>
  <c r="I452"/>
  <c r="I451"/>
  <c r="H450"/>
  <c r="G450"/>
  <c r="I449"/>
  <c r="I448"/>
  <c r="H447"/>
  <c r="G447"/>
  <c r="I351"/>
  <c r="I350" s="1"/>
  <c r="H350"/>
  <c r="G350"/>
  <c r="H341"/>
  <c r="H340"/>
  <c r="H308"/>
  <c r="I208"/>
  <c r="G206"/>
  <c r="H207"/>
  <c r="H206" s="1"/>
  <c r="I200"/>
  <c r="I199"/>
  <c r="H198"/>
  <c r="H197" s="1"/>
  <c r="H196" s="1"/>
  <c r="H195" s="1"/>
  <c r="H194" s="1"/>
  <c r="G198"/>
  <c r="G197" s="1"/>
  <c r="G196" s="1"/>
  <c r="G195" s="1"/>
  <c r="G194" s="1"/>
  <c r="I182"/>
  <c r="I181" s="1"/>
  <c r="H181"/>
  <c r="G181"/>
  <c r="I91"/>
  <c r="I90" s="1"/>
  <c r="H90"/>
  <c r="G90"/>
  <c r="I73"/>
  <c r="H67"/>
  <c r="G67"/>
  <c r="I510"/>
  <c r="I509" s="1"/>
  <c r="H509"/>
  <c r="G509"/>
  <c r="I516"/>
  <c r="I515"/>
  <c r="H514"/>
  <c r="H513" s="1"/>
  <c r="H512" s="1"/>
  <c r="H511" s="1"/>
  <c r="G514"/>
  <c r="G513" s="1"/>
  <c r="G512" s="1"/>
  <c r="G511" s="1"/>
  <c r="I435"/>
  <c r="I434" s="1"/>
  <c r="H434"/>
  <c r="G434"/>
  <c r="I433"/>
  <c r="I432" s="1"/>
  <c r="H432"/>
  <c r="G432"/>
  <c r="I450" l="1"/>
  <c r="H463"/>
  <c r="G446"/>
  <c r="I458"/>
  <c r="I447"/>
  <c r="H446"/>
  <c r="I198"/>
  <c r="I197" s="1"/>
  <c r="I196" s="1"/>
  <c r="I195" s="1"/>
  <c r="I194" s="1"/>
  <c r="G431"/>
  <c r="G430" s="1"/>
  <c r="G429" s="1"/>
  <c r="I514"/>
  <c r="I513" s="1"/>
  <c r="I512" s="1"/>
  <c r="I511" s="1"/>
  <c r="H431"/>
  <c r="H430" s="1"/>
  <c r="H429" s="1"/>
  <c r="I431"/>
  <c r="I430" s="1"/>
  <c r="I429" s="1"/>
  <c r="I401"/>
  <c r="I400"/>
  <c r="H399"/>
  <c r="H398" s="1"/>
  <c r="G399"/>
  <c r="G398" s="1"/>
  <c r="I373"/>
  <c r="I372"/>
  <c r="G371"/>
  <c r="I446" l="1"/>
  <c r="I399"/>
  <c r="I398" s="1"/>
  <c r="I371"/>
  <c r="H371"/>
  <c r="I358"/>
  <c r="I357"/>
  <c r="H356"/>
  <c r="G356"/>
  <c r="I335"/>
  <c r="I334"/>
  <c r="H333"/>
  <c r="G333"/>
  <c r="I332"/>
  <c r="I331"/>
  <c r="H330"/>
  <c r="I329"/>
  <c r="I328" s="1"/>
  <c r="G328"/>
  <c r="H258"/>
  <c r="G258"/>
  <c r="I260"/>
  <c r="I259"/>
  <c r="G261"/>
  <c r="I262"/>
  <c r="I265"/>
  <c r="I264"/>
  <c r="I263"/>
  <c r="I211"/>
  <c r="I210"/>
  <c r="H209"/>
  <c r="G209"/>
  <c r="I356" l="1"/>
  <c r="I209"/>
  <c r="I333"/>
  <c r="G330"/>
  <c r="G327" s="1"/>
  <c r="I330"/>
  <c r="H261"/>
  <c r="H328"/>
  <c r="H327" s="1"/>
  <c r="G530"/>
  <c r="I327" l="1"/>
  <c r="G253"/>
  <c r="I254" l="1"/>
  <c r="I253"/>
  <c r="G252"/>
  <c r="I530"/>
  <c r="I529"/>
  <c r="G528"/>
  <c r="I252" l="1"/>
  <c r="I251" s="1"/>
  <c r="I250" s="1"/>
  <c r="G251"/>
  <c r="G250" s="1"/>
  <c r="H252"/>
  <c r="H528"/>
  <c r="I528"/>
  <c r="G222"/>
  <c r="H222"/>
  <c r="I223"/>
  <c r="H251" l="1"/>
  <c r="H250" s="1"/>
  <c r="I403"/>
  <c r="I402" s="1"/>
  <c r="H402"/>
  <c r="G402"/>
  <c r="I375"/>
  <c r="I374" s="1"/>
  <c r="H374"/>
  <c r="G374"/>
  <c r="I303"/>
  <c r="I302" s="1"/>
  <c r="I301" s="1"/>
  <c r="I300" s="1"/>
  <c r="H302"/>
  <c r="H301" s="1"/>
  <c r="H300" s="1"/>
  <c r="G302"/>
  <c r="G301" s="1"/>
  <c r="G300" s="1"/>
  <c r="H484"/>
  <c r="G484"/>
  <c r="I486"/>
  <c r="I561"/>
  <c r="I560" s="1"/>
  <c r="I559" s="1"/>
  <c r="I558" s="1"/>
  <c r="I557" s="1"/>
  <c r="I556" s="1"/>
  <c r="H560"/>
  <c r="H559" s="1"/>
  <c r="H558" s="1"/>
  <c r="H557" s="1"/>
  <c r="H556" s="1"/>
  <c r="G560"/>
  <c r="G559" s="1"/>
  <c r="G558" s="1"/>
  <c r="G557" s="1"/>
  <c r="G556" s="1"/>
  <c r="I290"/>
  <c r="I289" s="1"/>
  <c r="I288" s="1"/>
  <c r="I287" s="1"/>
  <c r="I286" s="1"/>
  <c r="H289"/>
  <c r="H288" s="1"/>
  <c r="H287" s="1"/>
  <c r="H286" s="1"/>
  <c r="G289"/>
  <c r="G288" s="1"/>
  <c r="G287" s="1"/>
  <c r="G286" s="1"/>
  <c r="I280"/>
  <c r="I279" s="1"/>
  <c r="I278" s="1"/>
  <c r="H279"/>
  <c r="H278" s="1"/>
  <c r="G279"/>
  <c r="G278" s="1"/>
  <c r="I272"/>
  <c r="I271" s="1"/>
  <c r="H271"/>
  <c r="G271"/>
  <c r="I270"/>
  <c r="I269" s="1"/>
  <c r="G269"/>
  <c r="I257"/>
  <c r="I256" s="1"/>
  <c r="H256"/>
  <c r="G256"/>
  <c r="I277"/>
  <c r="I276" s="1"/>
  <c r="I275" s="1"/>
  <c r="I274" s="1"/>
  <c r="H276"/>
  <c r="H275" s="1"/>
  <c r="H274" s="1"/>
  <c r="G276"/>
  <c r="G275" s="1"/>
  <c r="G274" s="1"/>
  <c r="I232"/>
  <c r="I231" s="1"/>
  <c r="I230" s="1"/>
  <c r="I229" s="1"/>
  <c r="I228" s="1"/>
  <c r="G231"/>
  <c r="G230" s="1"/>
  <c r="G229" s="1"/>
  <c r="G228" s="1"/>
  <c r="I216"/>
  <c r="I215" s="1"/>
  <c r="I214" s="1"/>
  <c r="I213" s="1"/>
  <c r="I212" s="1"/>
  <c r="G215"/>
  <c r="G214" s="1"/>
  <c r="G213" s="1"/>
  <c r="G212" s="1"/>
  <c r="H24"/>
  <c r="G24"/>
  <c r="I30"/>
  <c r="I29"/>
  <c r="G178"/>
  <c r="G147"/>
  <c r="G40"/>
  <c r="I273" l="1"/>
  <c r="G273"/>
  <c r="H273"/>
  <c r="H215"/>
  <c r="H214" s="1"/>
  <c r="H213" s="1"/>
  <c r="H212" s="1"/>
  <c r="H231"/>
  <c r="H230" s="1"/>
  <c r="H229" s="1"/>
  <c r="H228" s="1"/>
  <c r="H269"/>
  <c r="H500"/>
  <c r="G500"/>
  <c r="G423"/>
  <c r="I26" l="1"/>
  <c r="G10"/>
  <c r="I266"/>
  <c r="I261" s="1"/>
  <c r="H168"/>
  <c r="G168"/>
  <c r="I169"/>
  <c r="H144"/>
  <c r="G144"/>
  <c r="I69"/>
  <c r="I50"/>
  <c r="H10"/>
  <c r="H9" s="1"/>
  <c r="H8" s="1"/>
  <c r="G545" l="1"/>
  <c r="I547"/>
  <c r="H379"/>
  <c r="G379"/>
  <c r="I107"/>
  <c r="G386"/>
  <c r="I594"/>
  <c r="I593" s="1"/>
  <c r="H593"/>
  <c r="G593"/>
  <c r="I592"/>
  <c r="I591" s="1"/>
  <c r="H591"/>
  <c r="G591"/>
  <c r="I571"/>
  <c r="I570"/>
  <c r="H569"/>
  <c r="G569"/>
  <c r="I568"/>
  <c r="I567" s="1"/>
  <c r="G567"/>
  <c r="I566"/>
  <c r="I565" s="1"/>
  <c r="G565"/>
  <c r="I555"/>
  <c r="I554" s="1"/>
  <c r="H554"/>
  <c r="G554"/>
  <c r="I553"/>
  <c r="I552" s="1"/>
  <c r="H552"/>
  <c r="G552"/>
  <c r="I551"/>
  <c r="I550" s="1"/>
  <c r="H550"/>
  <c r="G550"/>
  <c r="I549"/>
  <c r="I548" s="1"/>
  <c r="G548"/>
  <c r="I546"/>
  <c r="H534"/>
  <c r="G534"/>
  <c r="I535"/>
  <c r="I527"/>
  <c r="I526"/>
  <c r="G525"/>
  <c r="G524" s="1"/>
  <c r="I508"/>
  <c r="I507" s="1"/>
  <c r="G507"/>
  <c r="I506"/>
  <c r="I505" s="1"/>
  <c r="H505"/>
  <c r="G505"/>
  <c r="I504"/>
  <c r="I503" s="1"/>
  <c r="H503"/>
  <c r="G503"/>
  <c r="I502"/>
  <c r="I501"/>
  <c r="I499"/>
  <c r="I498" s="1"/>
  <c r="H498"/>
  <c r="G498"/>
  <c r="I497"/>
  <c r="I496"/>
  <c r="H495"/>
  <c r="G495"/>
  <c r="I494"/>
  <c r="I493" s="1"/>
  <c r="G493"/>
  <c r="I492"/>
  <c r="I491" s="1"/>
  <c r="H491"/>
  <c r="G491"/>
  <c r="I490"/>
  <c r="I489" s="1"/>
  <c r="H489"/>
  <c r="G489"/>
  <c r="I488"/>
  <c r="I487" s="1"/>
  <c r="H487"/>
  <c r="G487"/>
  <c r="I485"/>
  <c r="I484" s="1"/>
  <c r="I479"/>
  <c r="I478"/>
  <c r="I477"/>
  <c r="I476"/>
  <c r="G475"/>
  <c r="I474"/>
  <c r="I473" s="1"/>
  <c r="G473"/>
  <c r="I472"/>
  <c r="I471"/>
  <c r="I470"/>
  <c r="I469"/>
  <c r="I468"/>
  <c r="G467"/>
  <c r="I445"/>
  <c r="I444"/>
  <c r="H443"/>
  <c r="G443"/>
  <c r="I442"/>
  <c r="I441"/>
  <c r="H440"/>
  <c r="G440"/>
  <c r="I425"/>
  <c r="I424"/>
  <c r="H423"/>
  <c r="I385"/>
  <c r="I384"/>
  <c r="H383"/>
  <c r="G383"/>
  <c r="I382"/>
  <c r="I381" s="1"/>
  <c r="H381"/>
  <c r="G381"/>
  <c r="I380"/>
  <c r="I379" s="1"/>
  <c r="I428"/>
  <c r="I427" s="1"/>
  <c r="I426" s="1"/>
  <c r="H427"/>
  <c r="H426" s="1"/>
  <c r="G427"/>
  <c r="G426" s="1"/>
  <c r="I422"/>
  <c r="I421" s="1"/>
  <c r="H421"/>
  <c r="G421"/>
  <c r="I420"/>
  <c r="I419"/>
  <c r="H418"/>
  <c r="G418"/>
  <c r="I417"/>
  <c r="I416" s="1"/>
  <c r="H416"/>
  <c r="G416"/>
  <c r="I412"/>
  <c r="I411"/>
  <c r="H410"/>
  <c r="G410"/>
  <c r="I409"/>
  <c r="I408" s="1"/>
  <c r="H408"/>
  <c r="G408"/>
  <c r="I407"/>
  <c r="I406"/>
  <c r="G405"/>
  <c r="I397"/>
  <c r="I396"/>
  <c r="H395"/>
  <c r="G395"/>
  <c r="I394"/>
  <c r="I393" s="1"/>
  <c r="H393"/>
  <c r="G393"/>
  <c r="I392"/>
  <c r="I391" s="1"/>
  <c r="H391"/>
  <c r="G391"/>
  <c r="I390"/>
  <c r="I389" s="1"/>
  <c r="H389"/>
  <c r="G389"/>
  <c r="I388"/>
  <c r="I387"/>
  <c r="H386"/>
  <c r="I370"/>
  <c r="I369"/>
  <c r="G368"/>
  <c r="I367"/>
  <c r="I366"/>
  <c r="G365"/>
  <c r="H359"/>
  <c r="G359"/>
  <c r="I360"/>
  <c r="I355"/>
  <c r="I354" s="1"/>
  <c r="G354"/>
  <c r="I353"/>
  <c r="I352" s="1"/>
  <c r="H352"/>
  <c r="G352"/>
  <c r="I349"/>
  <c r="I348" s="1"/>
  <c r="G348"/>
  <c r="I347"/>
  <c r="I346" s="1"/>
  <c r="H346"/>
  <c r="G346"/>
  <c r="I345"/>
  <c r="I344" s="1"/>
  <c r="H344"/>
  <c r="G344"/>
  <c r="I343"/>
  <c r="I342" s="1"/>
  <c r="H342"/>
  <c r="G342"/>
  <c r="I341"/>
  <c r="I340"/>
  <c r="G339"/>
  <c r="I326"/>
  <c r="I325"/>
  <c r="G324"/>
  <c r="I320"/>
  <c r="I319" s="1"/>
  <c r="H319"/>
  <c r="G319"/>
  <c r="I318"/>
  <c r="I317" s="1"/>
  <c r="H317"/>
  <c r="G317"/>
  <c r="I316"/>
  <c r="H315"/>
  <c r="G315"/>
  <c r="I314"/>
  <c r="I313" s="1"/>
  <c r="H313"/>
  <c r="G313"/>
  <c r="I312"/>
  <c r="I311" s="1"/>
  <c r="H311"/>
  <c r="G311"/>
  <c r="I310"/>
  <c r="I309" s="1"/>
  <c r="G309"/>
  <c r="I308"/>
  <c r="I307"/>
  <c r="G306"/>
  <c r="H293"/>
  <c r="G293"/>
  <c r="I294"/>
  <c r="I295"/>
  <c r="H178"/>
  <c r="I186"/>
  <c r="I185" s="1"/>
  <c r="H185"/>
  <c r="G185"/>
  <c r="I184"/>
  <c r="I183" s="1"/>
  <c r="H183"/>
  <c r="G183"/>
  <c r="I179"/>
  <c r="I177"/>
  <c r="I176"/>
  <c r="I174"/>
  <c r="H173"/>
  <c r="G173"/>
  <c r="I164"/>
  <c r="I163" s="1"/>
  <c r="I162" s="1"/>
  <c r="H163"/>
  <c r="H162" s="1"/>
  <c r="G163"/>
  <c r="G162" s="1"/>
  <c r="H147"/>
  <c r="G128"/>
  <c r="I151"/>
  <c r="I150"/>
  <c r="I143"/>
  <c r="I142"/>
  <c r="H141"/>
  <c r="G141"/>
  <c r="H134"/>
  <c r="I122"/>
  <c r="I121"/>
  <c r="G120"/>
  <c r="G119" s="1"/>
  <c r="G118" s="1"/>
  <c r="I117"/>
  <c r="I116"/>
  <c r="I115"/>
  <c r="I114"/>
  <c r="H113"/>
  <c r="G113"/>
  <c r="I112"/>
  <c r="I111" s="1"/>
  <c r="H111"/>
  <c r="G111"/>
  <c r="I110"/>
  <c r="I109"/>
  <c r="I108"/>
  <c r="I106"/>
  <c r="I105"/>
  <c r="G104"/>
  <c r="I103"/>
  <c r="I102"/>
  <c r="H101"/>
  <c r="G101"/>
  <c r="I95"/>
  <c r="I94" s="1"/>
  <c r="H94"/>
  <c r="G94"/>
  <c r="I89"/>
  <c r="I88" s="1"/>
  <c r="H88"/>
  <c r="G88"/>
  <c r="I72"/>
  <c r="I71"/>
  <c r="I70"/>
  <c r="I68"/>
  <c r="I66"/>
  <c r="I65"/>
  <c r="G64"/>
  <c r="I55"/>
  <c r="I54"/>
  <c r="I53"/>
  <c r="I51"/>
  <c r="I49"/>
  <c r="G48"/>
  <c r="I47"/>
  <c r="I46"/>
  <c r="G45"/>
  <c r="H40"/>
  <c r="I43"/>
  <c r="I36"/>
  <c r="I35" s="1"/>
  <c r="H35"/>
  <c r="G35"/>
  <c r="I28"/>
  <c r="I27"/>
  <c r="I25"/>
  <c r="I23"/>
  <c r="G21"/>
  <c r="H415" l="1"/>
  <c r="H414" s="1"/>
  <c r="H413" s="1"/>
  <c r="G415"/>
  <c r="G414" s="1"/>
  <c r="G413" s="1"/>
  <c r="H378"/>
  <c r="G378"/>
  <c r="I67"/>
  <c r="G483"/>
  <c r="G482" s="1"/>
  <c r="I87"/>
  <c r="I86" s="1"/>
  <c r="H87"/>
  <c r="H86" s="1"/>
  <c r="G87"/>
  <c r="G86" s="1"/>
  <c r="I545"/>
  <c r="I544" s="1"/>
  <c r="I543" s="1"/>
  <c r="I24"/>
  <c r="I173"/>
  <c r="I315"/>
  <c r="G590"/>
  <c r="G589" s="1"/>
  <c r="G588" s="1"/>
  <c r="I500"/>
  <c r="G404"/>
  <c r="I405"/>
  <c r="I22"/>
  <c r="I21" s="1"/>
  <c r="H21"/>
  <c r="H20" s="1"/>
  <c r="I52"/>
  <c r="I48" s="1"/>
  <c r="H48"/>
  <c r="H321"/>
  <c r="H362"/>
  <c r="H545"/>
  <c r="H405"/>
  <c r="G464"/>
  <c r="G463" s="1"/>
  <c r="G564"/>
  <c r="H590"/>
  <c r="H589" s="1"/>
  <c r="H588" s="1"/>
  <c r="I590"/>
  <c r="I589" s="1"/>
  <c r="I588" s="1"/>
  <c r="H120"/>
  <c r="H119" s="1"/>
  <c r="H118" s="1"/>
  <c r="H525"/>
  <c r="H524" s="1"/>
  <c r="G544"/>
  <c r="G543" s="1"/>
  <c r="H507"/>
  <c r="H548"/>
  <c r="H567"/>
  <c r="I569"/>
  <c r="I564" s="1"/>
  <c r="H565"/>
  <c r="I466"/>
  <c r="H493"/>
  <c r="H483" s="1"/>
  <c r="I525"/>
  <c r="I524" s="1"/>
  <c r="I495"/>
  <c r="I440"/>
  <c r="G439"/>
  <c r="G438" s="1"/>
  <c r="H439"/>
  <c r="H438" s="1"/>
  <c r="I395"/>
  <c r="I467"/>
  <c r="I410"/>
  <c r="I418"/>
  <c r="I415" s="1"/>
  <c r="I383"/>
  <c r="I378" s="1"/>
  <c r="I443"/>
  <c r="I475"/>
  <c r="I465"/>
  <c r="H339"/>
  <c r="I363"/>
  <c r="I364"/>
  <c r="I365"/>
  <c r="I386"/>
  <c r="I423"/>
  <c r="I306"/>
  <c r="I339"/>
  <c r="H348"/>
  <c r="H354"/>
  <c r="H306"/>
  <c r="H309"/>
  <c r="I322"/>
  <c r="I323"/>
  <c r="I361"/>
  <c r="I359" s="1"/>
  <c r="I368"/>
  <c r="G362"/>
  <c r="G338" s="1"/>
  <c r="H365"/>
  <c r="H368"/>
  <c r="I324"/>
  <c r="G321"/>
  <c r="G305" s="1"/>
  <c r="H324"/>
  <c r="I293"/>
  <c r="H45"/>
  <c r="H64"/>
  <c r="H128"/>
  <c r="H124" s="1"/>
  <c r="I141"/>
  <c r="I104"/>
  <c r="G100"/>
  <c r="I101"/>
  <c r="I113"/>
  <c r="H104"/>
  <c r="H100" s="1"/>
  <c r="I120"/>
  <c r="I119" s="1"/>
  <c r="I118" s="1"/>
  <c r="G20"/>
  <c r="G63"/>
  <c r="I64"/>
  <c r="G44"/>
  <c r="I45"/>
  <c r="I586"/>
  <c r="I585" s="1"/>
  <c r="H585"/>
  <c r="G585"/>
  <c r="I584"/>
  <c r="I583" s="1"/>
  <c r="H583"/>
  <c r="G583"/>
  <c r="I577"/>
  <c r="I576" s="1"/>
  <c r="I575" s="1"/>
  <c r="I574" s="1"/>
  <c r="I573" s="1"/>
  <c r="I572" s="1"/>
  <c r="H576"/>
  <c r="H575" s="1"/>
  <c r="H574" s="1"/>
  <c r="H573" s="1"/>
  <c r="H572" s="1"/>
  <c r="G576"/>
  <c r="G575" s="1"/>
  <c r="G574" s="1"/>
  <c r="G573" s="1"/>
  <c r="G572" s="1"/>
  <c r="I540"/>
  <c r="I539" s="1"/>
  <c r="I538" s="1"/>
  <c r="I537" s="1"/>
  <c r="I536" s="1"/>
  <c r="H539"/>
  <c r="H538" s="1"/>
  <c r="H537" s="1"/>
  <c r="H536" s="1"/>
  <c r="G539"/>
  <c r="G538" s="1"/>
  <c r="G537" s="1"/>
  <c r="G536" s="1"/>
  <c r="H533"/>
  <c r="H532" s="1"/>
  <c r="H531" s="1"/>
  <c r="G533"/>
  <c r="G532" s="1"/>
  <c r="G531" s="1"/>
  <c r="I521"/>
  <c r="I520" s="1"/>
  <c r="I519" s="1"/>
  <c r="I518" s="1"/>
  <c r="H520"/>
  <c r="H519" s="1"/>
  <c r="H518" s="1"/>
  <c r="G520"/>
  <c r="G519" s="1"/>
  <c r="G518" s="1"/>
  <c r="I297"/>
  <c r="I296" s="1"/>
  <c r="H296"/>
  <c r="G296"/>
  <c r="I285"/>
  <c r="I284" s="1"/>
  <c r="I283" s="1"/>
  <c r="I282" s="1"/>
  <c r="I281" s="1"/>
  <c r="H284"/>
  <c r="H283" s="1"/>
  <c r="H282" s="1"/>
  <c r="H281" s="1"/>
  <c r="G284"/>
  <c r="G283" s="1"/>
  <c r="G282" s="1"/>
  <c r="G281" s="1"/>
  <c r="I268"/>
  <c r="I267" s="1"/>
  <c r="H267"/>
  <c r="G267"/>
  <c r="I258"/>
  <c r="I247"/>
  <c r="I246" s="1"/>
  <c r="I245" s="1"/>
  <c r="I244" s="1"/>
  <c r="H246"/>
  <c r="H245" s="1"/>
  <c r="H244" s="1"/>
  <c r="I243"/>
  <c r="I242" s="1"/>
  <c r="I241" s="1"/>
  <c r="I240" s="1"/>
  <c r="H242"/>
  <c r="H241" s="1"/>
  <c r="H240" s="1"/>
  <c r="G242"/>
  <c r="G241" s="1"/>
  <c r="G240" s="1"/>
  <c r="I237"/>
  <c r="I236"/>
  <c r="H235"/>
  <c r="H234" s="1"/>
  <c r="H233" s="1"/>
  <c r="G235"/>
  <c r="G234" s="1"/>
  <c r="G233" s="1"/>
  <c r="I227"/>
  <c r="I226" s="1"/>
  <c r="I225" s="1"/>
  <c r="H226"/>
  <c r="H225" s="1"/>
  <c r="G226"/>
  <c r="G225" s="1"/>
  <c r="I224"/>
  <c r="I222" s="1"/>
  <c r="I221"/>
  <c r="I220" s="1"/>
  <c r="H220"/>
  <c r="G220"/>
  <c r="I207"/>
  <c r="I206" s="1"/>
  <c r="I205"/>
  <c r="I204" s="1"/>
  <c r="H204"/>
  <c r="G204"/>
  <c r="G203" s="1"/>
  <c r="I193"/>
  <c r="I192" s="1"/>
  <c r="H192"/>
  <c r="G192"/>
  <c r="I191"/>
  <c r="I190" s="1"/>
  <c r="H190"/>
  <c r="G190"/>
  <c r="I180"/>
  <c r="I178" s="1"/>
  <c r="I172"/>
  <c r="I171" s="1"/>
  <c r="H171"/>
  <c r="G171"/>
  <c r="I170"/>
  <c r="I168" s="1"/>
  <c r="I157"/>
  <c r="I156"/>
  <c r="H155"/>
  <c r="H154" s="1"/>
  <c r="H153" s="1"/>
  <c r="H152" s="1"/>
  <c r="G155"/>
  <c r="G154" s="1"/>
  <c r="G153" s="1"/>
  <c r="G152" s="1"/>
  <c r="I149"/>
  <c r="I148"/>
  <c r="I146"/>
  <c r="I145"/>
  <c r="I140"/>
  <c r="I139"/>
  <c r="I138"/>
  <c r="I137"/>
  <c r="H136"/>
  <c r="G136"/>
  <c r="I135"/>
  <c r="I134" s="1"/>
  <c r="G134"/>
  <c r="I133"/>
  <c r="I132"/>
  <c r="I131"/>
  <c r="I130"/>
  <c r="I129"/>
  <c r="I127"/>
  <c r="I126"/>
  <c r="I125"/>
  <c r="G124"/>
  <c r="I97"/>
  <c r="I96" s="1"/>
  <c r="I93" s="1"/>
  <c r="H96"/>
  <c r="H93" s="1"/>
  <c r="H92" s="1"/>
  <c r="G96"/>
  <c r="G93" s="1"/>
  <c r="I85"/>
  <c r="I84"/>
  <c r="I83"/>
  <c r="I82"/>
  <c r="H81"/>
  <c r="G81"/>
  <c r="I80"/>
  <c r="I79"/>
  <c r="H78"/>
  <c r="G78"/>
  <c r="I75"/>
  <c r="I74" s="1"/>
  <c r="H74"/>
  <c r="G74"/>
  <c r="I59"/>
  <c r="I58" s="1"/>
  <c r="I57" s="1"/>
  <c r="I56" s="1"/>
  <c r="H58"/>
  <c r="H57" s="1"/>
  <c r="H56" s="1"/>
  <c r="G58"/>
  <c r="G57" s="1"/>
  <c r="G56" s="1"/>
  <c r="I42"/>
  <c r="I41"/>
  <c r="I39"/>
  <c r="I38"/>
  <c r="H37"/>
  <c r="G37"/>
  <c r="I32"/>
  <c r="I31" s="1"/>
  <c r="H31"/>
  <c r="G31"/>
  <c r="I19"/>
  <c r="I18"/>
  <c r="I17"/>
  <c r="H16"/>
  <c r="I13"/>
  <c r="I12"/>
  <c r="I11"/>
  <c r="G9"/>
  <c r="G8" s="1"/>
  <c r="H338" l="1"/>
  <c r="H337" s="1"/>
  <c r="H336" s="1"/>
  <c r="I483"/>
  <c r="I482" s="1"/>
  <c r="H161"/>
  <c r="H160" s="1"/>
  <c r="H159" s="1"/>
  <c r="G481"/>
  <c r="G480" s="1"/>
  <c r="I414"/>
  <c r="I413" s="1"/>
  <c r="G437"/>
  <c r="G436" s="1"/>
  <c r="G34"/>
  <c r="G337"/>
  <c r="G336" s="1"/>
  <c r="G377"/>
  <c r="G202"/>
  <c r="G201" s="1"/>
  <c r="G123"/>
  <c r="H203"/>
  <c r="H202" s="1"/>
  <c r="H201" s="1"/>
  <c r="G255"/>
  <c r="G249" s="1"/>
  <c r="G248" s="1"/>
  <c r="I203"/>
  <c r="I202" s="1"/>
  <c r="I201" s="1"/>
  <c r="H255"/>
  <c r="H249" s="1"/>
  <c r="H248" s="1"/>
  <c r="H123"/>
  <c r="H15"/>
  <c r="G62"/>
  <c r="G61" s="1"/>
  <c r="G99"/>
  <c r="I404"/>
  <c r="G92"/>
  <c r="G161"/>
  <c r="G160" s="1"/>
  <c r="I10"/>
  <c r="I9" s="1"/>
  <c r="I8" s="1"/>
  <c r="H482"/>
  <c r="H404"/>
  <c r="H377" s="1"/>
  <c r="H376" s="1"/>
  <c r="H305"/>
  <c r="H304" s="1"/>
  <c r="H299" s="1"/>
  <c r="I255"/>
  <c r="H63"/>
  <c r="H62" s="1"/>
  <c r="I144"/>
  <c r="H544"/>
  <c r="H543" s="1"/>
  <c r="H542" s="1"/>
  <c r="H541" s="1"/>
  <c r="I100"/>
  <c r="H44"/>
  <c r="H34" s="1"/>
  <c r="H239"/>
  <c r="G304"/>
  <c r="G299" s="1"/>
  <c r="I464"/>
  <c r="I463" s="1"/>
  <c r="H564"/>
  <c r="H563" s="1"/>
  <c r="H562" s="1"/>
  <c r="G523"/>
  <c r="I523"/>
  <c r="I522" s="1"/>
  <c r="I534"/>
  <c r="I533" s="1"/>
  <c r="I532" s="1"/>
  <c r="I531" s="1"/>
  <c r="H523"/>
  <c r="I439"/>
  <c r="I362"/>
  <c r="I338" s="1"/>
  <c r="I321"/>
  <c r="I305" s="1"/>
  <c r="H99"/>
  <c r="I161"/>
  <c r="I160" s="1"/>
  <c r="I159" s="1"/>
  <c r="I128"/>
  <c r="I147"/>
  <c r="I124"/>
  <c r="I136"/>
  <c r="I63"/>
  <c r="I62" s="1"/>
  <c r="I92"/>
  <c r="I40"/>
  <c r="I20"/>
  <c r="I44"/>
  <c r="H219"/>
  <c r="H218" s="1"/>
  <c r="H217" s="1"/>
  <c r="H292"/>
  <c r="H291" s="1"/>
  <c r="G542"/>
  <c r="G541" s="1"/>
  <c r="G563"/>
  <c r="G562" s="1"/>
  <c r="I563"/>
  <c r="I562" s="1"/>
  <c r="I175"/>
  <c r="I167" s="1"/>
  <c r="G189"/>
  <c r="G188" s="1"/>
  <c r="I235"/>
  <c r="I234" s="1"/>
  <c r="I233" s="1"/>
  <c r="I16"/>
  <c r="I292"/>
  <c r="I291" s="1"/>
  <c r="H582"/>
  <c r="H581" s="1"/>
  <c r="H580" s="1"/>
  <c r="H579" s="1"/>
  <c r="H578" s="1"/>
  <c r="I542"/>
  <c r="I541" s="1"/>
  <c r="G16"/>
  <c r="G15" s="1"/>
  <c r="I37"/>
  <c r="I78"/>
  <c r="H189"/>
  <c r="H188" s="1"/>
  <c r="I219"/>
  <c r="I218" s="1"/>
  <c r="G246"/>
  <c r="G245" s="1"/>
  <c r="G244" s="1"/>
  <c r="G239" s="1"/>
  <c r="I81"/>
  <c r="I189"/>
  <c r="I188" s="1"/>
  <c r="G77"/>
  <c r="G76" s="1"/>
  <c r="G219"/>
  <c r="G218" s="1"/>
  <c r="G217" s="1"/>
  <c r="I155"/>
  <c r="I154" s="1"/>
  <c r="I153" s="1"/>
  <c r="I152" s="1"/>
  <c r="G292"/>
  <c r="G291" s="1"/>
  <c r="I239"/>
  <c r="I582"/>
  <c r="I581" s="1"/>
  <c r="I580" s="1"/>
  <c r="I579" s="1"/>
  <c r="I578" s="1"/>
  <c r="H77"/>
  <c r="H76" s="1"/>
  <c r="G582"/>
  <c r="G581" s="1"/>
  <c r="G580" s="1"/>
  <c r="G579" s="1"/>
  <c r="G578" s="1"/>
  <c r="I438" l="1"/>
  <c r="G187"/>
  <c r="H187"/>
  <c r="H481"/>
  <c r="H480" s="1"/>
  <c r="I481"/>
  <c r="I480" s="1"/>
  <c r="I99"/>
  <c r="H437"/>
  <c r="H436" s="1"/>
  <c r="H298" s="1"/>
  <c r="I337"/>
  <c r="I336" s="1"/>
  <c r="G98"/>
  <c r="I15"/>
  <c r="H522"/>
  <c r="H517" s="1"/>
  <c r="G522"/>
  <c r="G517" s="1"/>
  <c r="I217"/>
  <c r="I187" s="1"/>
  <c r="I249"/>
  <c r="I123"/>
  <c r="I377"/>
  <c r="I376" s="1"/>
  <c r="I34"/>
  <c r="I33" s="1"/>
  <c r="G175"/>
  <c r="G14"/>
  <c r="G33"/>
  <c r="G159"/>
  <c r="H61"/>
  <c r="H60" s="1"/>
  <c r="H14"/>
  <c r="I61"/>
  <c r="H33"/>
  <c r="H238"/>
  <c r="G238"/>
  <c r="I517"/>
  <c r="I304"/>
  <c r="I299" s="1"/>
  <c r="H98"/>
  <c r="G60"/>
  <c r="I437"/>
  <c r="H175"/>
  <c r="G376"/>
  <c r="I77"/>
  <c r="I76" s="1"/>
  <c r="H167" l="1"/>
  <c r="H166" s="1"/>
  <c r="H165" s="1"/>
  <c r="H158" s="1"/>
  <c r="G167"/>
  <c r="G166" s="1"/>
  <c r="G165" s="1"/>
  <c r="G158" s="1"/>
  <c r="I248"/>
  <c r="I238" s="1"/>
  <c r="G298"/>
  <c r="G7"/>
  <c r="I166"/>
  <c r="H7"/>
  <c r="I98"/>
  <c r="I60"/>
  <c r="I14"/>
  <c r="I436"/>
  <c r="I298" s="1"/>
  <c r="H597" l="1"/>
  <c r="G597"/>
  <c r="I165"/>
  <c r="I7"/>
  <c r="I158" l="1"/>
  <c r="I597" s="1"/>
</calcChain>
</file>

<file path=xl/sharedStrings.xml><?xml version="1.0" encoding="utf-8"?>
<sst xmlns="http://schemas.openxmlformats.org/spreadsheetml/2006/main" count="2594" uniqueCount="536">
  <si>
    <t>№ п/п</t>
  </si>
  <si>
    <t>Наименование показателей</t>
  </si>
  <si>
    <t>Раздел</t>
  </si>
  <si>
    <t>3</t>
  </si>
  <si>
    <t>4</t>
  </si>
  <si>
    <t>5</t>
  </si>
  <si>
    <t>6</t>
  </si>
  <si>
    <t>Общегосударственные вопросы</t>
  </si>
  <si>
    <t>01</t>
  </si>
  <si>
    <t>1.1.</t>
  </si>
  <si>
    <t>Функционирование высшего должностного лица субъекта РФ и муниципального образования</t>
  </si>
  <si>
    <t>02</t>
  </si>
  <si>
    <t>Глава муниципального образования</t>
  </si>
  <si>
    <t>121</t>
  </si>
  <si>
    <t>Иные выплаты персоналу государственных (муниципальных) органов, за исключением фонда оплаты труда</t>
  </si>
  <si>
    <t>1.2.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</si>
  <si>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</si>
  <si>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</si>
  <si>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Депутаты представительного органа муниципального образования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</si>
  <si>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</si>
  <si>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</si>
  <si>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1.3.</t>
  </si>
  <si>
    <t>04</t>
  </si>
  <si>
    <t>122</t>
  </si>
  <si>
    <t>Закупка товаров, работ, услуг в сфере информационно-коммуникационных технологий</t>
  </si>
  <si>
    <t>244</t>
  </si>
  <si>
    <t>Материально-техническое обеспечение администрации муниципального образования</t>
  </si>
  <si>
    <t>Уплата налога на имущество организаций и земельного налога</t>
  </si>
  <si>
    <t>1.4.</t>
  </si>
  <si>
    <t>Обеспечение деятельности финансовых, налоговых и таможенных органов и органов финансового (финансово-бюджетного) надзоранадзора</t>
  </si>
  <si>
    <t>06</t>
  </si>
  <si>
    <t>Материально-техническое обеспечение контрольно-счетной комиссии МО «Чемальский район»</t>
  </si>
  <si>
    <t>242</t>
  </si>
  <si>
    <t>1.5.</t>
  </si>
  <si>
    <t>Резервные фонды</t>
  </si>
  <si>
    <t>11</t>
  </si>
  <si>
    <t>Резервный фонд местной администрации</t>
  </si>
  <si>
    <t>Резервные средства</t>
  </si>
  <si>
    <t>1.6.</t>
  </si>
  <si>
    <t>Другие общегосударственные вопросы</t>
  </si>
  <si>
    <t>13</t>
  </si>
  <si>
    <t>111</t>
  </si>
  <si>
    <t>Реализация иных мероприятий в рамках непрограммных расходов органов местного самоуправления</t>
  </si>
  <si>
    <t>852</t>
  </si>
  <si>
    <t>Содержание архива муниципального образования</t>
  </si>
  <si>
    <t>Национальная оборона</t>
  </si>
  <si>
    <t>2.1.</t>
  </si>
  <si>
    <t>Мероприятия в области мобилизационной подготовки</t>
  </si>
  <si>
    <t>Национальная безопасность и правоохранительная деятельность</t>
  </si>
  <si>
    <t>3.1.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</si>
  <si>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</si>
  <si>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</si>
  <si>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</si>
  <si>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4.1.</t>
  </si>
  <si>
    <t>09</t>
  </si>
  <si>
    <t>243</t>
  </si>
  <si>
    <t>4.2.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</si>
  <si>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</si>
  <si>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</si>
  <si>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</si>
  <si>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</si>
  <si>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5.1.</t>
  </si>
  <si>
    <t>Коммунальное хозяйство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</si>
  <si>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</si>
  <si>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</si>
  <si>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5.2.</t>
  </si>
  <si>
    <t>Благоустройство</t>
  </si>
  <si>
    <t>Образование</t>
  </si>
  <si>
    <t>07</t>
  </si>
  <si>
    <t>00</t>
  </si>
  <si>
    <t>6.1.</t>
  </si>
  <si>
    <t>Дошкольное образование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</si>
  <si>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</si>
  <si>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финансовое обеспечение государственного (муниципального)  задания на оказание государственных (муниципальных) услуг (выполнение работ)</t>
  </si>
  <si>
    <t>Субсидии бюджетным учреждениям на иные цели</t>
  </si>
  <si>
    <t>6.2.</t>
  </si>
  <si>
    <t>Общее образование</t>
  </si>
  <si>
    <t>6.3.</t>
  </si>
  <si>
    <t>6.4.</t>
  </si>
  <si>
    <t xml:space="preserve">Другие вопросы в области образования </t>
  </si>
  <si>
    <t>Культура, кинематография</t>
  </si>
  <si>
    <t>08</t>
  </si>
  <si>
    <t>7.1.</t>
  </si>
  <si>
    <t>Культура</t>
  </si>
  <si>
    <t>611</t>
  </si>
  <si>
    <t>612</t>
  </si>
  <si>
    <t>Социальная политика</t>
  </si>
  <si>
    <t>10</t>
  </si>
  <si>
    <t>8.1.</t>
  </si>
  <si>
    <t>Социальное обеспечение населения</t>
  </si>
  <si>
    <t>Доплаты к пенсиям  муниципальных служащих</t>
  </si>
  <si>
    <t>8.2.</t>
  </si>
  <si>
    <t>Охрана семьи и детства</t>
  </si>
  <si>
    <t>321</t>
  </si>
  <si>
    <t>Физическая культура и спорт</t>
  </si>
  <si>
    <t>Массовый спорт</t>
  </si>
  <si>
    <t>Субсидии автономным учреждениям на финансовое обеспечение государственного (муниципального)  задания на оказание государственных (муниципальных) услуг (выполнение работ)</t>
  </si>
  <si>
    <t>Средства массовой информации</t>
  </si>
  <si>
    <t>10.1.</t>
  </si>
  <si>
    <t>Периодическая печать и издательства</t>
  </si>
  <si>
    <t>Обнародование (официальное опубликование) правовых актов органов местного самоуправления</t>
  </si>
  <si>
    <t>Обслуживание государственного и муниципального долга</t>
  </si>
  <si>
    <t>11.1.</t>
  </si>
  <si>
    <t>Обслуживание государственного внутреннего и муниципального долга</t>
  </si>
  <si>
    <t>Обслуживание муниципального долга</t>
  </si>
  <si>
    <t>730</t>
  </si>
  <si>
    <t>12.1.</t>
  </si>
  <si>
    <t>Дотации на выравнивание бюджетной обеспеченности</t>
  </si>
  <si>
    <t>511</t>
  </si>
  <si>
    <t>ВСЕГО РАСХОДОВ</t>
  </si>
  <si>
    <t>9.1.</t>
  </si>
  <si>
    <t>8.3.</t>
  </si>
  <si>
    <t>ВР</t>
  </si>
  <si>
    <t>ЦС</t>
  </si>
  <si>
    <t>ПР</t>
  </si>
  <si>
    <t>99 0 00 99200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</si>
  <si>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</si>
  <si>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</si>
  <si>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</si>
  <si>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 исполнительной органов государственной власти субъектов Российской Федерации, местных администраций</t>
  </si>
  <si>
    <t>Прочая закупка товаров, работ и услуг для обеспечения государственных (муниципальных) нужд</t>
  </si>
  <si>
    <t>Расходы на выплаты по оплате труда работников  администрации муниципального образования</t>
  </si>
  <si>
    <t>Расходы на обеспечение функций   администрации муниципального образования</t>
  </si>
  <si>
    <t xml:space="preserve">Уплата прочих налогов, сборов </t>
  </si>
  <si>
    <t xml:space="preserve">Осуществление государственных полномочий в сфере образования и организации деятельности комиссий по делам несовершеннолетних и защите их прав </t>
  </si>
  <si>
    <t>99 0 00 45500</t>
  </si>
  <si>
    <t xml:space="preserve">Основное мероприятие "Повышение эффективности муниципального управления в Финансовом отделе администрации Чемальского района" </t>
  </si>
  <si>
    <t>04 0 00 92000</t>
  </si>
  <si>
    <t xml:space="preserve">Материально-техническое обеспечение Финансового отдела Администрации Чемальского района </t>
  </si>
  <si>
    <t xml:space="preserve">Расходы на выплаты по оплате труда работников  Финансового отдела Администрации Чемальского района </t>
  </si>
  <si>
    <t xml:space="preserve">Расходы на обеспечение функций  Финансового отдела Администрации Чемальского района </t>
  </si>
  <si>
    <t>851</t>
  </si>
  <si>
    <t>Уплата прочих налогов, сборов</t>
  </si>
  <si>
    <t>Расходы на выплаты по оплате труда работников  контрольно-счетной комиссии МО «Чемальский район»</t>
  </si>
  <si>
    <t>Расходы на обеспечение функций   контрольно-счетной комиссии МО «Чемальский район»</t>
  </si>
  <si>
    <t>99 0 00 0Ш200</t>
  </si>
  <si>
    <t xml:space="preserve">Осуществление государственных полномочий по лицензированию розничной продажи алкогольной продукции </t>
  </si>
  <si>
    <t>99 0 00 42900</t>
  </si>
  <si>
    <t>Обеспечение полномочий в области архивного дела</t>
  </si>
  <si>
    <t>99 0 00 44900</t>
  </si>
  <si>
    <t>99 0 00 45300</t>
  </si>
  <si>
    <t>99 0 00 45400</t>
  </si>
  <si>
    <t>99 0 00 99000</t>
  </si>
  <si>
    <t>Уплата иных платежей</t>
  </si>
  <si>
    <t>853</t>
  </si>
  <si>
    <t>99 0 00 99600</t>
  </si>
  <si>
    <t>Материально-техническое обеспечение казенного учреждения «Единая диспетчерско-хозяйственная служба»</t>
  </si>
  <si>
    <t>Расходы на выплаты по оплате труда работников казенного учреждения «Единая диспетчерско-хозяйственная служба»</t>
  </si>
  <si>
    <t>119</t>
  </si>
  <si>
    <t>Расходы на обеспечение функций казенного учреждения «Единая диспетчерско-хозяйственная служба»</t>
  </si>
  <si>
    <t>112</t>
  </si>
  <si>
    <t>Мобилизационная подготовка экономики</t>
  </si>
  <si>
    <t>99 0 00 99700</t>
  </si>
  <si>
    <t>02 3 01 00000</t>
  </si>
  <si>
    <t>360</t>
  </si>
  <si>
    <t>Основное мероприятие "Развитие Единой дежурно-диспетчерской службы"</t>
  </si>
  <si>
    <t>02 3 03 00000</t>
  </si>
  <si>
    <t>Дорожное хозяйство (дорожные фонды)</t>
  </si>
  <si>
    <t>Дорожный фонд МО "Чемальский район"</t>
  </si>
  <si>
    <t>02 2 04 00Д00</t>
  </si>
  <si>
    <t>Основное мероприятие «Поддержка малого и среднего предпринимательства»</t>
  </si>
  <si>
    <t>01 1 01 00000</t>
  </si>
  <si>
    <t>Основное мероприятие «Развитие туризма»</t>
  </si>
  <si>
    <t>01 1 02 00000</t>
  </si>
  <si>
    <t xml:space="preserve">Основное мероприятие «Развитие информационных и коммуникационных технологий" </t>
  </si>
  <si>
    <t>01 2 02 00000</t>
  </si>
  <si>
    <t>02 1 02 00000</t>
  </si>
  <si>
    <t>Основное мероприятие "Формирование эффективной системы управления и распоряжения муниципальным имуществом, в том числе земельными участками"</t>
  </si>
  <si>
    <t>04 2 01 00000</t>
  </si>
  <si>
    <t>02 2 01 S1300</t>
  </si>
  <si>
    <t>02 2 02 00000</t>
  </si>
  <si>
    <t xml:space="preserve">Основное мероприятие "Организация мероприятий в сфере обращения с отходами" </t>
  </si>
  <si>
    <t>02 2 03 00000</t>
  </si>
  <si>
    <t>5.3.</t>
  </si>
  <si>
    <t>Основное мероприятие "Развитие системы дошкольного и общего образования"</t>
  </si>
  <si>
    <t>03 1 02 00000</t>
  </si>
  <si>
    <t>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</si>
  <si>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03 1 02 44300</t>
  </si>
  <si>
    <t xml:space="preserve">Софинансирование расходов на выплату ежемесячной надбавки к заработной плате педагогическим работникам, отнесенным к категории молодых специалистов </t>
  </si>
  <si>
    <t>03 1 02 S4500</t>
  </si>
  <si>
    <t>Основное мероприятие  «Развитие дополнительного образования»</t>
  </si>
  <si>
    <t>03 1 03 00000</t>
  </si>
  <si>
    <t>Основное мероприятие  «Развитие дополнительного образования творческой направленности»</t>
  </si>
  <si>
    <t>03 1 04 00000</t>
  </si>
  <si>
    <t>Основное мероприятие  «Развитие систем дополнительного образования физкультурно-спортивной направленности»</t>
  </si>
  <si>
    <t>03 2 03 00000</t>
  </si>
  <si>
    <t>Основное мероприятие  «Развитие молодежной политики»</t>
  </si>
  <si>
    <t>03 1 06 00000</t>
  </si>
  <si>
    <t>Реализация государственных полномочий Республики Алтай, связанных с  организацией и обеспечением отдыха и оздоровления детей</t>
  </si>
  <si>
    <t xml:space="preserve">Основное мероприятие "Обеспечение эффективности муниципального управления  в Отделе образования администрации Чемальского района" </t>
  </si>
  <si>
    <t>03 0 00 74000</t>
  </si>
  <si>
    <t>Материально – техническое обеспечение   Отдела образования администрации Чемальского района</t>
  </si>
  <si>
    <t>Расходы на выплаты по оплате труда работников Отдела Образования администрации Чемальского района</t>
  </si>
  <si>
    <t>Расходы на обеспечение функций Отдела Образования администрации Чемальского района</t>
  </si>
  <si>
    <t>Материально – техническое обеспечение   методкабинета и бухгалтерии в Отделе образования администрации Чемальского района</t>
  </si>
  <si>
    <t>03 0 Ц0 74100</t>
  </si>
  <si>
    <t>Расходы на выплаты по оплате труда работников методкабинета и бухгалтерии Отдела Образования администрации Чемальского района</t>
  </si>
  <si>
    <t>03 0 Ц0 74110</t>
  </si>
  <si>
    <t>Расходы на обеспечение функций методкабинета и бухгалтерии Отдела Образования администрации Чемальского района</t>
  </si>
  <si>
    <t>03 0 Ц0 74190</t>
  </si>
  <si>
    <t>Основное мероприятие  «Сохранение и развитие местного народного творчества и культурно-досуговой деятельности»</t>
  </si>
  <si>
    <t>03 2 04 00000</t>
  </si>
  <si>
    <t>Основное мероприятие  «Сохранение и развитие местного народного творчества и культурно-досуговой деятельности  за счет межбюджетных трансфертов из бюджетов сельских поселений, бюджету муниципального образования "Чемальский район"  на осуществление части  переданных полномочий»</t>
  </si>
  <si>
    <t>03 2 С4 00000</t>
  </si>
  <si>
    <t>Основное мероприятие  «Сохранение и развитие библиотечного дела»</t>
  </si>
  <si>
    <t>03 2 05 00000</t>
  </si>
  <si>
    <t>Пенсионное обеспечение</t>
  </si>
  <si>
    <t>99 0 00 99800</t>
  </si>
  <si>
    <t>312</t>
  </si>
  <si>
    <t>Основное мероприятие  "Поддержка социально-ориентированных некоммерческих организаций"</t>
  </si>
  <si>
    <t>03 3 01 00000</t>
  </si>
  <si>
    <t>Выплата родителям (законным представителям)  компенсации части 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</t>
  </si>
  <si>
    <t>99 0 00 43400</t>
  </si>
  <si>
    <t>Взносы по обязательному социальному страхованию
на выплаты денежного содержания и иные выплаты работникам государственных (муниципальных) органов</t>
  </si>
  <si>
    <t>Основное мероприятие  «Развитие массового спорта»</t>
  </si>
  <si>
    <t>03 2 02 00000</t>
  </si>
  <si>
    <t>99 0 00 99900</t>
  </si>
  <si>
    <t>04 1 01 00000</t>
  </si>
  <si>
    <t>Основное мероприятие "Повышение  результативности предоставления межбюджетных трансфертов сельским поселениям МО «Чемальский район"</t>
  </si>
  <si>
    <t>04 1 02 00000</t>
  </si>
  <si>
    <t xml:space="preserve">Реализация отдельных государственных полномочий Республики Алтай по расчету и предоставлению дотаций на выравнивание бюджетной обеспеченности бюджетам поселений за счет средств республиканского бюджета Республики Алтай </t>
  </si>
  <si>
    <t>04 1 02 45900</t>
  </si>
  <si>
    <t>Содействие сбалансированности бюджетов сельских поселений</t>
  </si>
  <si>
    <t>04 1 М2 00000</t>
  </si>
  <si>
    <t>03 1 02 S4400</t>
  </si>
  <si>
    <t>Жилищное хозяйство</t>
  </si>
  <si>
    <t xml:space="preserve">Молодежная политика 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</si>
  <si>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</si>
  <si>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 и муниципальных образований</t>
  </si>
  <si>
    <t>Иные пенсии, социальные доплаты к пенсиям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</si>
  <si>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</si>
  <si>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</si>
  <si>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</si>
  <si>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99 0 00 00000</t>
  </si>
  <si>
    <t>Сельское хозяйство и рыболовство</t>
  </si>
  <si>
    <t>Осуществление отдельных государственных полномочий Республики Алтай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животных, в части обустройства содержания мест утилизации биологических отходов (скотомогильников, биотермических ям)</t>
  </si>
  <si>
    <t>99 0 00 40100</t>
  </si>
  <si>
    <t>99 0 00 40300</t>
  </si>
  <si>
    <t>Реализация отдельных государственных полномочий Республики Алтай по компенсации выпадающих доходов теплоснабжающих организаций, организаций, осуществляющих горячее водоснабжение, холодное водоснабжение и (или) водоотведение</t>
  </si>
  <si>
    <t>322</t>
  </si>
  <si>
    <t>313</t>
  </si>
  <si>
    <t>4.3.</t>
  </si>
  <si>
    <t>Дополнительное образование детей</t>
  </si>
  <si>
    <t>03 1  02 43895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</si>
  <si>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</si>
  <si>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</si>
  <si>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99 0 00 51200</t>
  </si>
  <si>
    <t>Основное мероприятие "Защита населения от чрезвычайных ситуаций природного и техногенного характера"</t>
  </si>
  <si>
    <t>02 3 04 00000</t>
  </si>
  <si>
    <t xml:space="preserve">Основное мероприятие "Развитие транспортной инфраструктуры и повышение безопасности дорожного движения" </t>
  </si>
  <si>
    <t>02 2 04 00000</t>
  </si>
  <si>
    <t>Другие вопросы в области социальной политики</t>
  </si>
  <si>
    <t>Основное мероприятие "Развитие жилищного строительства"</t>
  </si>
  <si>
    <t>1.7.</t>
  </si>
  <si>
    <t>6.5.</t>
  </si>
  <si>
    <t>8.4.</t>
  </si>
  <si>
    <t>Изменения  ( + ; - )</t>
  </si>
  <si>
    <t>Непрограммные направления деятельности</t>
  </si>
  <si>
    <t>Муниципальная программа МО "Чемальский район" "Управление муниципальными финансами и имуществом"</t>
  </si>
  <si>
    <t>04 0 00 00000</t>
  </si>
  <si>
    <t>02 0 00 00000</t>
  </si>
  <si>
    <t>Муниципальная программа МО "Чемальский район" "Развитие систем жизнеобеспечения"</t>
  </si>
  <si>
    <t>Подпрограмма "Развитие жилищно-коммунального комплекса"</t>
  </si>
  <si>
    <t>02 2 00 00000</t>
  </si>
  <si>
    <t>Подпрограмма "Обеспечение безопасности населения"</t>
  </si>
  <si>
    <t>02 3 00 00000</t>
  </si>
  <si>
    <t>Муниципальная программа МО "Чемальский район" "Развитие экономики и малого и среднего предпринимательства"</t>
  </si>
  <si>
    <t>Подпрограмма "Развитие  малого и среднего предпринимательства, развитие конкурентных рынков"</t>
  </si>
  <si>
    <t>01 0 00 00000</t>
  </si>
  <si>
    <t>01 1 00 00000</t>
  </si>
  <si>
    <t>Подпрограмма "Развитие инвестиционного, инновационного и имиджевого потенциала"</t>
  </si>
  <si>
    <t>01 2 00 00000</t>
  </si>
  <si>
    <t>Подпрограмма "Устойчивое развитие сельских территорий"</t>
  </si>
  <si>
    <t>02 1 00 00000</t>
  </si>
  <si>
    <t>Подпрограмма "Повышение качества управления муниципальным имуществом, в том числе земельными участками"</t>
  </si>
  <si>
    <t>04 2 00 00000</t>
  </si>
  <si>
    <t>Подпрограмма "Управление муниципальными финансами"</t>
  </si>
  <si>
    <t>04 1 00 00000</t>
  </si>
  <si>
    <t>Муниципальная программа МО "Чемальский район" "Социальное развитие"</t>
  </si>
  <si>
    <t>Подпрограмма "Развитие образования и молодежной политики"</t>
  </si>
  <si>
    <t>03 0 00 00000</t>
  </si>
  <si>
    <t>03 1 00 00000</t>
  </si>
  <si>
    <t xml:space="preserve">Подпрограмма "Развитие культуры и спорта" </t>
  </si>
  <si>
    <t>03 2 00 00000</t>
  </si>
  <si>
    <t>Подпрограмма "Социальная поддержка населения"</t>
  </si>
  <si>
    <t>03 3 00 00000</t>
  </si>
  <si>
    <t>Основное мероприятие "Обеспечение сбалансированности и устойчивости бюджетов"</t>
  </si>
  <si>
    <t>99 0 00 98400</t>
  </si>
  <si>
    <t>Материально-техническое обеспечение деятельности Совета депутатов</t>
  </si>
  <si>
    <t>Расходы на выплаты по оплате труда работников, обеспечивающих деятельность Совета депутатов</t>
  </si>
  <si>
    <t>Расходы на обеспечение деятельности Совета депутатов</t>
  </si>
  <si>
    <t>99 0 К0 98100</t>
  </si>
  <si>
    <t>99 0 К0 98110</t>
  </si>
  <si>
    <t>99 0 К0 98190</t>
  </si>
  <si>
    <t>Сумма с учетом изменений на 2020 год</t>
  </si>
  <si>
    <t>Основное мероприятие "Профилактика правонарушений"</t>
  </si>
  <si>
    <t>02 3 02 00000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</si>
  <si>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</si>
  <si>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</si>
  <si>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</si>
  <si>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Другие вопросы в области жилищно-коммунального хозяйства</t>
  </si>
  <si>
    <t>Материально-техническое обеспечение МБУ "Департамент строительства, дорожного хозяйства, транспорта и жилищно-коммунальной политики"</t>
  </si>
  <si>
    <t>811</t>
  </si>
  <si>
    <t>5.4.</t>
  </si>
  <si>
    <t>Расходы на выплаты по оплате труда работников муниципальных учреждений дошкольного и общего образования</t>
  </si>
  <si>
    <t>03 1 02 00Ф00</t>
  </si>
  <si>
    <t>Расходы на выплаты по оплате труда работников муниципальных учреждений дополнительного образования</t>
  </si>
  <si>
    <t>03 1 03 00Ф00</t>
  </si>
  <si>
    <t>Расходы на выплаты по оплате труда работников муниципальных учреждений дополнительного образования творческой направленности</t>
  </si>
  <si>
    <t>03 1 04 00Ф00</t>
  </si>
  <si>
    <t>Расходы на выплаты по оплате труда работников муниципальных учреждений дополнительного образования физкультурно-спортивной направленности</t>
  </si>
  <si>
    <t>03 2 03 00Ф00</t>
  </si>
  <si>
    <t>Премии и гранты</t>
  </si>
  <si>
    <t>350</t>
  </si>
  <si>
    <t>Расходы на выплаты по оплате труда работников муниципальных учреждений культуры</t>
  </si>
  <si>
    <t>03 2 04 00Ф00</t>
  </si>
  <si>
    <t>Расходы на выплаты по оплате труда работников библиотечной системы</t>
  </si>
  <si>
    <t>03 2 05 00Ф00</t>
  </si>
  <si>
    <t>Субсидии (гранты в форме субсидий) на финансовое обеспечение затрат,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</si>
  <si>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>633</t>
  </si>
  <si>
    <t>Расходы на выплаты по оплате труда работников муниципальных учреждений массового спорта</t>
  </si>
  <si>
    <t>03 2 02 00Ф00</t>
  </si>
  <si>
    <t>Сумма на 2020 год</t>
  </si>
  <si>
    <t>Председатель представительного органа муниципального образования</t>
  </si>
  <si>
    <t>99 0 00 98300</t>
  </si>
  <si>
    <t>Осуществление государственных полномочий Республики Алтай  по уведомительной регистрации коллективных договоров, территориальных соглашений, отраслевых (межотраслевых) соглашений и иных соглашений, заключаемых на территориальном уровне социального партнерства</t>
  </si>
  <si>
    <t>Расходы на обеспечение функций Финансового отдела Администрации Чемальского района  за счет межбюджетных трансфертов из бюджетов сельских поселений, бюджету муниципального образования "Чемальский район"  на осуществление части  переданных полномочий</t>
  </si>
  <si>
    <t>04 0 С0 92190</t>
  </si>
  <si>
    <t>Осуществление государственных полномочий Республики Алтай по сбору информации от поселений, входящих в муниципальный район, необходимой для ведения регистра муниципальных нормативных правовых актов в Республике Алтай</t>
  </si>
  <si>
    <t xml:space="preserve">Осуществление государственных полномочий Республики Алтай в области законодательства об административных правонарушениях </t>
  </si>
  <si>
    <t xml:space="preserve">Подпрограмма "Управление муниципальными финансами" </t>
  </si>
  <si>
    <t>Иные межбюджетные трансферты</t>
  </si>
  <si>
    <t>Обеспечение пожарной безопасности</t>
  </si>
  <si>
    <t>540</t>
  </si>
  <si>
    <t>Осуществление государственных полномочий Республики Алтай по обращению с безнадзорными животными на территории Республики Алтай</t>
  </si>
  <si>
    <t>Софинансирование расходов на осуществление энергосберегающих технических мероприятий на системах теплоснабжения, электроснабжения, системах водоснабжения и водоотведения, модернизации оборудования на объектах, участвующих в предоставлении коммунальных услуг, и на реализацию мероприятий по строительству (реконструкции) систем теплоснабжения</t>
  </si>
  <si>
    <t>02 2 02 41900</t>
  </si>
  <si>
    <t>02 0 Б0 99000</t>
  </si>
  <si>
    <t>Расходы на выплаты по оплате труда работников МБУ "Департамент строительства, дорожного хозяйства, транспорта и жилищно-коммунальной политики"</t>
  </si>
  <si>
    <t>02 0 Б0 99Ф00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</si>
  <si>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местного бюджета на 2020 год</t>
  </si>
  <si>
    <t>тыс.руб.</t>
  </si>
  <si>
    <t>Основное мероприятие "Обеспечение доступности услуг в сфере образования"</t>
  </si>
  <si>
    <t>03 1 05 00000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</si>
  <si>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</si>
  <si>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03 2 04 L4670</t>
  </si>
  <si>
    <t>Расходы на выплаты по оплате труда работников МУ "Редакция газеты "Чемальский вестник""</t>
  </si>
  <si>
    <t>99 0 00 99Ф00</t>
  </si>
  <si>
    <t>621</t>
  </si>
  <si>
    <t>99 0 У0 98190</t>
  </si>
  <si>
    <t>99 0 У0 98100</t>
  </si>
  <si>
    <t>99 0 У0 98110</t>
  </si>
  <si>
    <t>Мероприятия по постановке на учет и учет граждан Российской Федерации, имеющих право на получение жилищных субсидий (единовременных социальных выплат) на приобретение или строительство жилых помещений</t>
  </si>
  <si>
    <t>99 0 00 41100</t>
  </si>
  <si>
    <t>99 0 У0 99100</t>
  </si>
  <si>
    <t>99 0 У0 99110</t>
  </si>
  <si>
    <t>99 0 У0 99190</t>
  </si>
  <si>
    <t>04 0 У0 92100</t>
  </si>
  <si>
    <t>04 0 У0 92110</t>
  </si>
  <si>
    <t>04 0 У0 92190</t>
  </si>
  <si>
    <t>Обеспечение проведения выборов и референдумов</t>
  </si>
  <si>
    <t>Подготовка и проведение выборов и референдумов в представительный орган муниципального образования</t>
  </si>
  <si>
    <t>Специальные расходы</t>
  </si>
  <si>
    <t>99 0 00 99500</t>
  </si>
  <si>
    <t>880</t>
  </si>
  <si>
    <t>Резервный фонд Администрации Чемальского района по предупреждению и ликвидации чрезвычайных ситуаций и последствий стихийных бедствий</t>
  </si>
  <si>
    <t>99 0 00 0Ш100</t>
  </si>
  <si>
    <t>Расходы на коммунальные услуги казенного учреждения «Единая диспетчерско-хозяйственная служба»</t>
  </si>
  <si>
    <t>Cофинансирование расходов местных бюджетов на оплату труда и начисления на выплаты по оплате труда работников  Единой диспетчерской и хозяйственной службы</t>
  </si>
  <si>
    <t>Фонд оплаты труда учреждений (м/б)</t>
  </si>
  <si>
    <t>Фонд оплаты труда учреждений (р/б)</t>
  </si>
  <si>
    <t>Взносы по обязательному социальному страхованию на выплаты по оплате труда работников и иные выплаты работникам учреждений (м/б)</t>
  </si>
  <si>
    <t>Взносы по обязательному социальному страхованию на выплаты по оплате труда работников и иные выплаты работникам учреждений (р/б)</t>
  </si>
  <si>
    <t>02 0 К0 99100</t>
  </si>
  <si>
    <t>02 0 К0 99110</t>
  </si>
  <si>
    <t>02 0 К0 99190</t>
  </si>
  <si>
    <t>02 0 К0 9919К</t>
  </si>
  <si>
    <t>02 0 К0 S8500</t>
  </si>
  <si>
    <t>Софинансирование расходов  на осуществление выплат вознаграждения за добровольную сдачу незаконно хранящегося огнестрельного оружия, боеприпасов, взрывчатых веществ и взрывных устройств</t>
  </si>
  <si>
    <t>Иные выплаты населению (м/б)</t>
  </si>
  <si>
    <t>Иные выплаты населению (р/б)</t>
  </si>
  <si>
    <t>02 3 02 S2400</t>
  </si>
  <si>
    <t>Проведение Всероссийской переписи населения 2020 года</t>
  </si>
  <si>
    <t>99 0 00 54690</t>
  </si>
  <si>
    <t>Иные межбюджетные трансферты на поддержку мер по обеспечению сбалансированности бюджетов</t>
  </si>
  <si>
    <t>04 1 И2 00001</t>
  </si>
  <si>
    <t>Софинансирование расходных обязательств, связанных с участием муниципальных образований в проведении мероприятий по оказанию поддержки гражданам и их объединениям, участвующим в охране общественного порядка, созданию условий для деятельности народных дружин</t>
  </si>
  <si>
    <t xml:space="preserve">Основное мероприятие "Профилактика экстремизма, обеспечение межнационального и межконфессионального согласия, другие вопросы в области национальной безопасности" </t>
  </si>
  <si>
    <t>Основное мероприятие "Комплекс мер по противодействию, злоупотреблению наркотических средств и их незаконному обороту"</t>
  </si>
  <si>
    <t>02 3 05 00000</t>
  </si>
  <si>
    <t>02 3 06 00000</t>
  </si>
  <si>
    <t>Закупка товаров, работ, услуг в целях капитального ремонта государственного (муниципального) имущества (м/б)</t>
  </si>
  <si>
    <t>Бюджетные инвестиции в объекты капитального строительства государственной (муниципальной) собственности (р/б)</t>
  </si>
  <si>
    <t>Основное мероприятие "Повышение  результативности предоставления межбюджетных трансфертов сельским поселениям МО «Чемальский район»"</t>
  </si>
  <si>
    <t>Основное мероприятие "Иные межбюджетные трансферты"</t>
  </si>
  <si>
    <t>Бюджетные инвестиции в объекты капитального строительства государственной (муниципальной) собственности (м/б)</t>
  </si>
  <si>
    <t>04 1 И2 00000</t>
  </si>
  <si>
    <t>Расходы по оплате топлива в рамках основного мероприятия "Развитие системы дошкольного и общего образования"</t>
  </si>
  <si>
    <t>Расходы по оплате коммунальных услуг в рамках основного мероприятия "Развитие системы дошкольного и общего образования"</t>
  </si>
  <si>
    <t>Расходы по оплате налогов в рамках основного мероприятия "Развитие системы дошкольного и общего образования"</t>
  </si>
  <si>
    <t>Обеспечение питанием воспитаников и учащихся образовательных организаций в рамках основного мероприятия "Развитие системы дошкольного и общего образования"</t>
  </si>
  <si>
    <t>Субсидии бюджетным учреждениям на финансовое обеспечение государственного (муниципального)  задания на оказание государственных (муниципальных) услуг (выполнение работ) (р/б)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</si>
  <si>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(м/б)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</si>
  <si>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(р/б)</t>
  </si>
  <si>
    <t>Cофинансирование расходов местных бюджетов на оплату труда и начисления на выплаты по оплате труда работников общего и дошкольного образования</t>
  </si>
  <si>
    <t>Субсидии бюджетным учреждениям на финансовое обеспечение государственного (муниципального)  задания на оказание государственных (муниципальных) услуг (выполнение работ) (м/б)</t>
  </si>
  <si>
    <t>03 1 02 0000Т</t>
  </si>
  <si>
    <t>03 1 02 0000К</t>
  </si>
  <si>
    <t>03 1 02 0000Н</t>
  </si>
  <si>
    <t>03 1 02 0000П</t>
  </si>
  <si>
    <t>03 1 02 S8500</t>
  </si>
  <si>
    <t>Создание в общеобразовательных организациях, расположенных в сельской местности, условий для занятий физической культурой и спортом (субсидии)</t>
  </si>
  <si>
    <t>Субсидии бюджетным учреждениям на иные цели (м/б)</t>
  </si>
  <si>
    <t>Субсидии бюджетным учреждениям на иные цели (р/б)</t>
  </si>
  <si>
    <t>03 1 Е2 50972</t>
  </si>
  <si>
    <t>Расходы по оплате коммунальных услуг в рамках основного мероприятия "Развитие дополнительного образования творческой направленности"</t>
  </si>
  <si>
    <t>Расходы по оплате налогов в рамках основного мероприятия "Развитие дополнительного образования творческой направленности"</t>
  </si>
  <si>
    <t>Cофинансирование расходов местных бюджетов на оплату труда и начисления на выплаты по оплате труда работников дополнительного образования творческой направленности</t>
  </si>
  <si>
    <t>Cофинансирование расходов местных бюджетов на оплату труда и начисления на выплаты по оплате труда работников дополнительного образования физкультурно-спортивной направленности</t>
  </si>
  <si>
    <t>03 1 04 0000К</t>
  </si>
  <si>
    <t>03 1 04 0000Н</t>
  </si>
  <si>
    <t>03 1 04 S8500</t>
  </si>
  <si>
    <t>03 2 03 S8500</t>
  </si>
  <si>
    <t>Пособия, компенсации и иные социальные выплаты гражданам, кроме публичных нормативных обязательств (р/б)</t>
  </si>
  <si>
    <t>03 1 02 47698</t>
  </si>
  <si>
    <t>Cофинансирование расходов местных бюджетов на оплату труда и начисления на выплаты по оплате труда работников  дополнительного образования</t>
  </si>
  <si>
    <t>03 1 03 S8500</t>
  </si>
  <si>
    <t>Прочая закупка товаров, работ и услуг для обеспечения государственных (муниципальных) нужд (м/б)</t>
  </si>
  <si>
    <t>Прочая закупка товаров, работ и услуг для обеспечения государственных (муниципальных) нужд (р/б)</t>
  </si>
  <si>
    <t xml:space="preserve"> Уплата налога на имущество организаций и земельного налога</t>
  </si>
  <si>
    <t>Расходы на коммунальные услуги Отдела образования администрации Чемальского района</t>
  </si>
  <si>
    <t>Cофинансирование расходов местных бюджетов на оплату труда и начисления на выплаты по оплате труда работников Отдела Образования администрации Чемальского района</t>
  </si>
  <si>
    <t>03 0 У0 74100</t>
  </si>
  <si>
    <t>03 0 У0 74110</t>
  </si>
  <si>
    <t>03 0 У0 74190</t>
  </si>
  <si>
    <t>03 0 Ц0 7419К</t>
  </si>
  <si>
    <t>03 0 Ц0 S8500</t>
  </si>
  <si>
    <t>03 2 04 0000Т</t>
  </si>
  <si>
    <t>03 2 04 0000К</t>
  </si>
  <si>
    <t>03 2 04 0000Н</t>
  </si>
  <si>
    <t>03 2 05 0000Т</t>
  </si>
  <si>
    <t>03 2 05 0000К</t>
  </si>
  <si>
    <t xml:space="preserve">Реализация мероприятий по обеспечению жильем молодых семей </t>
  </si>
  <si>
    <t>Субсидии гражданам на приобретение жилья (м/б)</t>
  </si>
  <si>
    <t>Субсидии гражданам на приобретение жилья (р/б)</t>
  </si>
  <si>
    <t>02 1 02 L4970</t>
  </si>
  <si>
    <t>Пособия, компенсации, меры социальной поддержки по публичным нормативным обязательствам (р/б)</t>
  </si>
  <si>
    <t>03 2 02 0000Т</t>
  </si>
  <si>
    <t>03 2 02 0000К</t>
  </si>
  <si>
    <t>03 2 02 0000Н</t>
  </si>
  <si>
    <t>Cофинансирование расходов местных бюджетов на оплату труда и начисления на выплаты по оплате труда работников  муниципальных учреждений МО «Чемальский район»</t>
  </si>
  <si>
    <t>Субсидии автономным учреждениям на финансовое обеспечение государственного (муниципального)  задания на оказание государственных (муниципальных) услуг (выполнение работ) (м/б)</t>
  </si>
  <si>
    <t>Субсидии автономным учреждениям на финансовое обеспечение государственного (муниципального)  задания на оказание государственных (муниципальных) услуг (выполнение работ) (р/б)</t>
  </si>
  <si>
    <t>99 0 00 S8500</t>
  </si>
  <si>
    <t>Прочие межбюджетные трансферты общего характера</t>
  </si>
  <si>
    <t>Софинансирование расходов местных бюджетов на оплату труда и начисления на выплаты по оплате труда работников бюджетной сферы в Республике Алтай</t>
  </si>
  <si>
    <t>Иные межбюджетные трансферты (р/б)</t>
  </si>
  <si>
    <t>04 1 И2 S8500</t>
  </si>
  <si>
    <t xml:space="preserve">Основное мероприятие "Профилактика терроризма" </t>
  </si>
  <si>
    <t>Закупка товаров, работ, услуг в целях капитального ремонта государственного (муниципального) имущества (р/б)</t>
  </si>
  <si>
    <t>Основное мероприятие "Развитие водоснабжения и теплоснабжения"</t>
  </si>
  <si>
    <t>Субсидии на софинансирование мероприятий, направленных на обеспечение горячим питанием учащихся муниципальных общеобразовательных организаций в Республике Алтай из малообеспеченных семей</t>
  </si>
  <si>
    <t>Расходы по оплате топлива в рамках основного мероприятия "Сохранение и развитие местного народного творчества и культурно-досуговой деятельности"</t>
  </si>
  <si>
    <t>Расходы по оплате коммунальных услуг в рамках основного мероприятия "Сохранение и развитие местного народного творчества и культурно-досуговой деятельности"</t>
  </si>
  <si>
    <t>Расходы по оплате налогов в рамках основного мероприятия "Сохранение и развитие местного народного творчества и культурно-досуговой деятельности"</t>
  </si>
  <si>
    <t>Расходы по оплате топлива в рамках основного мероприятия "Сохранение и развитие библиотечного дела"</t>
  </si>
  <si>
    <t>Расходы по оплате коммунальных услуг в рамках основного мероприятия "Сохранение и развитие библиотечного дела"</t>
  </si>
  <si>
    <t>12.2.</t>
  </si>
  <si>
    <t>Расходы по оплате топлива в рамках основного мероприятия "Развитие массового спорта"</t>
  </si>
  <si>
    <t>Расходы по оплате коммунальных услуг в рамках основного мероприятия "Развитие массового спорта"</t>
  </si>
  <si>
    <t>Расходы по оплате налогов в рамках основного мероприятия "Развитие массового спорта"</t>
  </si>
  <si>
    <t>Иные межбюджетные трансферты за счет средств Дорожного фонда МО "Чемальский район"</t>
  </si>
  <si>
    <t>04 1 И2 00Д00</t>
  </si>
  <si>
    <t>Капитальный ремонт и ремонт автомобильных дорог общего пользования местного значения и искусственных сооружений на них</t>
  </si>
  <si>
    <t>02 2 04 S22Д0</t>
  </si>
  <si>
    <t>Основное мероприятие "Развитие жилищного строительства" за счет межбюджетных трансфертов из бюджетов сельских поселений, бюджету муниципального образования "Чемальский район"  на осуществление части  переданных полномочий»</t>
  </si>
  <si>
    <t>02 1 С2 00000</t>
  </si>
  <si>
    <t>Основное мероприятие "Энергосбережение и повышение энергетической эффективности в жилищно-коммунальной сфере""</t>
  </si>
  <si>
    <t>Закупка товаров, работ, услуг в целях капитального ремонта государственного (муниципального) имущества</t>
  </si>
  <si>
    <t>02 2 01 00000</t>
  </si>
  <si>
    <t>Софинансирование расходных обязательств по созданию и оборудованию мест (площадок) накопления (в том числе раздельного накопления) твердых коммунальных отходов</t>
  </si>
  <si>
    <t>02 2 03 S8900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</si>
  <si>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</si>
  <si>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Софинансирование расходных обязательств, связанных с благоустройством территории сельского поселения</t>
  </si>
  <si>
    <t>Другие вопросы в области физической культуры и спорта</t>
  </si>
  <si>
    <t xml:space="preserve">Основное мероприятие "Развитие социальной инфраструктуры" </t>
  </si>
  <si>
    <t>02 1 01 00000</t>
  </si>
  <si>
    <t>Софинансирование капитальных вложений в объекты муниципальной собственности в части содействия созданию в Республике Алтай новых мест в общеобразовательных организациях</t>
  </si>
  <si>
    <t>03 1 02 S48П0</t>
  </si>
  <si>
    <t>Основное мероприятие  «Обеспечение функционирования модели персонифицированного финансирования дополнительного образования детей»</t>
  </si>
  <si>
    <t>03 1 07 00000</t>
  </si>
  <si>
    <t>631</t>
  </si>
  <si>
    <t>Софинансирование расходов на реализацию мероприятий по обеспечению комплексного развития сельских территорий (субсидии на улучшение жилищных условий граждан, проживающих в сельской местности, в том числе молодых семей и молодых специалистов)</t>
  </si>
  <si>
    <t>02 1 02 L5761</t>
  </si>
  <si>
    <t>Софинансирование какитальных вложений в объекты муниципальной собственности в части создания в Республике Алтай дополнительных мест для детей в возрасте от 1,5 до 3 лет в образовательных организациях, осуществляющих деятельность по образовательным программам дошкольного образования</t>
  </si>
  <si>
    <t>03 1 Р2 4232П</t>
  </si>
  <si>
    <t>Реализация мероприятий по обеспечению комплексного развития сельских территорий (развитие водоснабжения в сельской местности)</t>
  </si>
  <si>
    <t>02 1 02 L576П</t>
  </si>
  <si>
    <t>Софинансирование расходных обязательств по созданию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за счет средств местного бюджета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</si>
  <si>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</si>
  <si>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03 1 Р2 2232П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</si>
  <si>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(субсидии на софинансирование капитальных вложений в объекты муниципальной собственности)</t>
  </si>
  <si>
    <t>03 1 Р2 5232П</t>
  </si>
  <si>
    <t>Софинансирование расходных обязательств на реализацию мероприятий, направленных на развитие общего образования</t>
  </si>
  <si>
    <t>03 1 02 S4100</t>
  </si>
  <si>
    <t>Реализация мероприятий по модернизации региональных и муниципальных детских школ искусств по видам искусств</t>
  </si>
  <si>
    <t>03 1 05 L3060</t>
  </si>
  <si>
    <t>Субсидии на возмещение недополученных доходов и (или) возмещение фактически понесенных затрат</t>
  </si>
  <si>
    <t>04 1 И2 L2991</t>
  </si>
  <si>
    <t>04 1 И2 L299F</t>
  </si>
  <si>
    <t>Иные межбюджетные трансферты (м/б)</t>
  </si>
  <si>
    <t>04 1 И2 S7502</t>
  </si>
  <si>
    <t>Государственная поддержка отрасли культуры (субсидии на государственную поддержку лучших работников сельских учреждений культуры)</t>
  </si>
  <si>
    <t>03 2 05 L5191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</si>
  <si>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 (м/б)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</si>
  <si>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 (р/б)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</si>
  <si>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</si>
  <si>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99 0 W2 58530</t>
  </si>
  <si>
    <t>Расходы на мероприятия по предупреждению распространения коронавирусной инфекции</t>
  </si>
  <si>
    <t>02 3 04 000Ж0</t>
  </si>
  <si>
    <t>Транспорт</t>
  </si>
  <si>
    <t>Софинансирование расходов по приобретению специализированной техники в целях реализации вопросов местного значения</t>
  </si>
  <si>
    <t>4.4.</t>
  </si>
  <si>
    <t>00 0 00 00000</t>
  </si>
  <si>
    <t>02 2 03 S8300</t>
  </si>
  <si>
    <t>Предоставление муниципальных услуг в условиях предупреждения распространения коронавирусной инфекции</t>
  </si>
  <si>
    <t>03 1 02 000Ж0</t>
  </si>
  <si>
    <t>Обеспечение деятельности Отдела Образования администрации Чемальского района</t>
  </si>
  <si>
    <t>Взносы по обязательному соКиальному страхованию на выплаты по оплате труда работников и иные выплаты работникам учреждений</t>
  </si>
  <si>
    <t xml:space="preserve"> Уплата налога на имущество организаКий и земельного налога</t>
  </si>
  <si>
    <t>03 0 К0 74100</t>
  </si>
  <si>
    <t>03 0 К0 74110</t>
  </si>
  <si>
    <t>03 0 К0 74190</t>
  </si>
  <si>
    <t>03 0 К0 7419К</t>
  </si>
  <si>
    <t>03 0 К0 S8500</t>
  </si>
  <si>
    <t>Приложение № 4
к решению «О  внесении изменений и дополнений в бюджет МО "Чемальский район" на 2020 год и на плановый период 2021 и 2022 годов»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</si>
</sst>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.0"/>
  </numFmts>
  <fonts count="2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color theme="1"/>
      <name val="Arial Cyr"/>
      <family val="2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 Cyr"/>
      <charset val="204"/>
    </font>
    <font>
      <sz val="8"/>
      <name val="Arial Cyr"/>
      <charset val="204"/>
    </font>
    <font>
      <b/>
      <i/>
      <sz val="8"/>
      <name val="Arial"/>
      <family val="2"/>
      <charset val="204"/>
    </font>
    <font>
      <sz val="8"/>
      <name val="Times New Roman"/>
      <family val="1"/>
      <charset val="204"/>
    </font>
    <font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8" fillId="0" borderId="0">
      <alignment vertical="top"/>
    </xf>
    <xf numFmtId="0" fontId="1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5">
    <xf numFmtId="0" fontId="0" fillId="0" borderId="0" xfId="0"/>
    <xf numFmtId="49" fontId="12" fillId="0" borderId="1" xfId="0" applyNumberFormat="1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49" fontId="5" fillId="0" borderId="0" xfId="0" applyNumberFormat="1" applyFont="1" applyFill="1" applyAlignment="1">
      <alignment horizontal="center" vertical="top" wrapText="1"/>
    </xf>
    <xf numFmtId="0" fontId="5" fillId="0" borderId="0" xfId="0" applyFont="1" applyFill="1"/>
    <xf numFmtId="0" fontId="6" fillId="0" borderId="0" xfId="0" applyFont="1" applyFill="1" applyAlignment="1">
      <alignment horizontal="right" wrapText="1"/>
    </xf>
    <xf numFmtId="0" fontId="6" fillId="0" borderId="0" xfId="0" applyFont="1" applyFill="1"/>
    <xf numFmtId="0" fontId="3" fillId="0" borderId="0" xfId="0" applyFont="1" applyFill="1"/>
    <xf numFmtId="0" fontId="10" fillId="0" borderId="0" xfId="0" applyFont="1" applyFill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/>
    <xf numFmtId="0" fontId="10" fillId="0" borderId="0" xfId="0" applyFont="1" applyFill="1"/>
    <xf numFmtId="164" fontId="14" fillId="0" borderId="1" xfId="0" applyNumberFormat="1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wrapText="1"/>
    </xf>
    <xf numFmtId="49" fontId="12" fillId="0" borderId="1" xfId="2" applyNumberFormat="1" applyFont="1" applyFill="1" applyBorder="1" applyAlignment="1">
      <alignment horizontal="left" vertical="center" wrapText="1"/>
    </xf>
    <xf numFmtId="164" fontId="12" fillId="0" borderId="1" xfId="2" applyNumberFormat="1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12" fillId="0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wrapText="1"/>
    </xf>
    <xf numFmtId="165" fontId="20" fillId="0" borderId="1" xfId="0" applyNumberFormat="1" applyFont="1" applyFill="1" applyBorder="1" applyAlignment="1">
      <alignment horizontal="center" wrapText="1"/>
    </xf>
    <xf numFmtId="165" fontId="19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49" fontId="21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49" fontId="12" fillId="0" borderId="1" xfId="2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wrapText="1"/>
    </xf>
    <xf numFmtId="4" fontId="17" fillId="0" borderId="1" xfId="0" applyNumberFormat="1" applyFont="1" applyFill="1" applyBorder="1" applyAlignment="1">
      <alignment horizontal="center" wrapText="1"/>
    </xf>
    <xf numFmtId="164" fontId="19" fillId="0" borderId="1" xfId="0" applyNumberFormat="1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top" wrapText="1"/>
    </xf>
    <xf numFmtId="164" fontId="10" fillId="0" borderId="0" xfId="0" applyNumberFormat="1" applyFont="1" applyFill="1"/>
    <xf numFmtId="0" fontId="14" fillId="0" borderId="1" xfId="0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/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horizontal="justify" wrapText="1"/>
    </xf>
    <xf numFmtId="2" fontId="20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49" fontId="12" fillId="0" borderId="5" xfId="0" applyNumberFormat="1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 wrapText="1"/>
    </xf>
    <xf numFmtId="49" fontId="12" fillId="0" borderId="5" xfId="0" applyNumberFormat="1" applyFont="1" applyFill="1" applyBorder="1" applyAlignment="1">
      <alignment horizontal="left" wrapText="1"/>
    </xf>
    <xf numFmtId="164" fontId="11" fillId="0" borderId="0" xfId="0" applyNumberFormat="1" applyFont="1" applyFill="1"/>
    <xf numFmtId="0" fontId="4" fillId="0" borderId="0" xfId="0" applyFont="1" applyFill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wrapText="1"/>
    </xf>
    <xf numFmtId="16" fontId="13" fillId="0" borderId="1" xfId="0" applyNumberFormat="1" applyFont="1" applyFill="1" applyBorder="1" applyAlignment="1">
      <alignment horizontal="center" vertical="center" wrapText="1"/>
    </xf>
    <xf numFmtId="16" fontId="15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wrapText="1"/>
    </xf>
    <xf numFmtId="4" fontId="12" fillId="0" borderId="1" xfId="0" applyNumberFormat="1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left" wrapText="1"/>
    </xf>
    <xf numFmtId="0" fontId="23" fillId="0" borderId="0" xfId="0" applyFont="1" applyFill="1" applyAlignment="1">
      <alignment wrapText="1"/>
    </xf>
    <xf numFmtId="49" fontId="16" fillId="2" borderId="1" xfId="0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Тысячи [0]_перечис.11" xfId="5"/>
    <cellStyle name="Тысячи_перечис.11" xfId="6"/>
    <cellStyle name="Финансовый 2" xfId="7"/>
    <cellStyle name="Финансовый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7"/>
  <sheetViews>
    <sheetView tabSelected="1" view="pageBreakPreview" topLeftCell="A556" zoomScaleNormal="90" zoomScaleSheetLayoutView="100" workbookViewId="0">
      <selection activeCell="O576" sqref="O576"/>
    </sheetView>
  </sheetViews>
  <sheetFormatPr defaultRowHeight="15"/>
  <cols>
    <col min="1" max="1" width="5" style="4" customWidth="1"/>
    <col min="2" max="2" width="57" style="5" customWidth="1"/>
    <col min="3" max="3" width="6" style="6" customWidth="1"/>
    <col min="4" max="4" width="5.28515625" style="6" customWidth="1"/>
    <col min="5" max="5" width="12.5703125" style="6" customWidth="1"/>
    <col min="6" max="6" width="5" style="6" customWidth="1"/>
    <col min="7" max="7" width="10.140625" style="6" hidden="1" customWidth="1"/>
    <col min="8" max="8" width="10" style="7" customWidth="1"/>
    <col min="9" max="9" width="11" style="7" customWidth="1"/>
    <col min="10" max="254" width="9.140625" style="7"/>
    <col min="255" max="255" width="3.5703125" style="7" customWidth="1"/>
    <col min="256" max="256" width="40.85546875" style="7" customWidth="1"/>
    <col min="257" max="257" width="5.140625" style="7" customWidth="1"/>
    <col min="258" max="259" width="4.28515625" style="7" customWidth="1"/>
    <col min="260" max="260" width="8.5703125" style="7" customWidth="1"/>
    <col min="261" max="261" width="6.7109375" style="7" customWidth="1"/>
    <col min="262" max="262" width="11.28515625" style="7" customWidth="1"/>
    <col min="263" max="263" width="12.28515625" style="7" customWidth="1"/>
    <col min="264" max="510" width="9.140625" style="7"/>
    <col min="511" max="511" width="3.5703125" style="7" customWidth="1"/>
    <col min="512" max="512" width="40.85546875" style="7" customWidth="1"/>
    <col min="513" max="513" width="5.140625" style="7" customWidth="1"/>
    <col min="514" max="515" width="4.28515625" style="7" customWidth="1"/>
    <col min="516" max="516" width="8.5703125" style="7" customWidth="1"/>
    <col min="517" max="517" width="6.7109375" style="7" customWidth="1"/>
    <col min="518" max="518" width="11.28515625" style="7" customWidth="1"/>
    <col min="519" max="519" width="12.28515625" style="7" customWidth="1"/>
    <col min="520" max="766" width="9.140625" style="7"/>
    <col min="767" max="767" width="3.5703125" style="7" customWidth="1"/>
    <col min="768" max="768" width="40.85546875" style="7" customWidth="1"/>
    <col min="769" max="769" width="5.140625" style="7" customWidth="1"/>
    <col min="770" max="771" width="4.28515625" style="7" customWidth="1"/>
    <col min="772" max="772" width="8.5703125" style="7" customWidth="1"/>
    <col min="773" max="773" width="6.7109375" style="7" customWidth="1"/>
    <col min="774" max="774" width="11.28515625" style="7" customWidth="1"/>
    <col min="775" max="775" width="12.28515625" style="7" customWidth="1"/>
    <col min="776" max="1022" width="9.140625" style="7"/>
    <col min="1023" max="1023" width="3.5703125" style="7" customWidth="1"/>
    <col min="1024" max="1024" width="40.85546875" style="7" customWidth="1"/>
    <col min="1025" max="1025" width="5.140625" style="7" customWidth="1"/>
    <col min="1026" max="1027" width="4.28515625" style="7" customWidth="1"/>
    <col min="1028" max="1028" width="8.5703125" style="7" customWidth="1"/>
    <col min="1029" max="1029" width="6.7109375" style="7" customWidth="1"/>
    <col min="1030" max="1030" width="11.28515625" style="7" customWidth="1"/>
    <col min="1031" max="1031" width="12.28515625" style="7" customWidth="1"/>
    <col min="1032" max="1278" width="9.140625" style="7"/>
    <col min="1279" max="1279" width="3.5703125" style="7" customWidth="1"/>
    <col min="1280" max="1280" width="40.85546875" style="7" customWidth="1"/>
    <col min="1281" max="1281" width="5.140625" style="7" customWidth="1"/>
    <col min="1282" max="1283" width="4.28515625" style="7" customWidth="1"/>
    <col min="1284" max="1284" width="8.5703125" style="7" customWidth="1"/>
    <col min="1285" max="1285" width="6.7109375" style="7" customWidth="1"/>
    <col min="1286" max="1286" width="11.28515625" style="7" customWidth="1"/>
    <col min="1287" max="1287" width="12.28515625" style="7" customWidth="1"/>
    <col min="1288" max="1534" width="9.140625" style="7"/>
    <col min="1535" max="1535" width="3.5703125" style="7" customWidth="1"/>
    <col min="1536" max="1536" width="40.85546875" style="7" customWidth="1"/>
    <col min="1537" max="1537" width="5.140625" style="7" customWidth="1"/>
    <col min="1538" max="1539" width="4.28515625" style="7" customWidth="1"/>
    <col min="1540" max="1540" width="8.5703125" style="7" customWidth="1"/>
    <col min="1541" max="1541" width="6.7109375" style="7" customWidth="1"/>
    <col min="1542" max="1542" width="11.28515625" style="7" customWidth="1"/>
    <col min="1543" max="1543" width="12.28515625" style="7" customWidth="1"/>
    <col min="1544" max="1790" width="9.140625" style="7"/>
    <col min="1791" max="1791" width="3.5703125" style="7" customWidth="1"/>
    <col min="1792" max="1792" width="40.85546875" style="7" customWidth="1"/>
    <col min="1793" max="1793" width="5.140625" style="7" customWidth="1"/>
    <col min="1794" max="1795" width="4.28515625" style="7" customWidth="1"/>
    <col min="1796" max="1796" width="8.5703125" style="7" customWidth="1"/>
    <col min="1797" max="1797" width="6.7109375" style="7" customWidth="1"/>
    <col min="1798" max="1798" width="11.28515625" style="7" customWidth="1"/>
    <col min="1799" max="1799" width="12.28515625" style="7" customWidth="1"/>
    <col min="1800" max="2046" width="9.140625" style="7"/>
    <col min="2047" max="2047" width="3.5703125" style="7" customWidth="1"/>
    <col min="2048" max="2048" width="40.85546875" style="7" customWidth="1"/>
    <col min="2049" max="2049" width="5.140625" style="7" customWidth="1"/>
    <col min="2050" max="2051" width="4.28515625" style="7" customWidth="1"/>
    <col min="2052" max="2052" width="8.5703125" style="7" customWidth="1"/>
    <col min="2053" max="2053" width="6.7109375" style="7" customWidth="1"/>
    <col min="2054" max="2054" width="11.28515625" style="7" customWidth="1"/>
    <col min="2055" max="2055" width="12.28515625" style="7" customWidth="1"/>
    <col min="2056" max="2302" width="9.140625" style="7"/>
    <col min="2303" max="2303" width="3.5703125" style="7" customWidth="1"/>
    <col min="2304" max="2304" width="40.85546875" style="7" customWidth="1"/>
    <col min="2305" max="2305" width="5.140625" style="7" customWidth="1"/>
    <col min="2306" max="2307" width="4.28515625" style="7" customWidth="1"/>
    <col min="2308" max="2308" width="8.5703125" style="7" customWidth="1"/>
    <col min="2309" max="2309" width="6.7109375" style="7" customWidth="1"/>
    <col min="2310" max="2310" width="11.28515625" style="7" customWidth="1"/>
    <col min="2311" max="2311" width="12.28515625" style="7" customWidth="1"/>
    <col min="2312" max="2558" width="9.140625" style="7"/>
    <col min="2559" max="2559" width="3.5703125" style="7" customWidth="1"/>
    <col min="2560" max="2560" width="40.85546875" style="7" customWidth="1"/>
    <col min="2561" max="2561" width="5.140625" style="7" customWidth="1"/>
    <col min="2562" max="2563" width="4.28515625" style="7" customWidth="1"/>
    <col min="2564" max="2564" width="8.5703125" style="7" customWidth="1"/>
    <col min="2565" max="2565" width="6.7109375" style="7" customWidth="1"/>
    <col min="2566" max="2566" width="11.28515625" style="7" customWidth="1"/>
    <col min="2567" max="2567" width="12.28515625" style="7" customWidth="1"/>
    <col min="2568" max="2814" width="9.140625" style="7"/>
    <col min="2815" max="2815" width="3.5703125" style="7" customWidth="1"/>
    <col min="2816" max="2816" width="40.85546875" style="7" customWidth="1"/>
    <col min="2817" max="2817" width="5.140625" style="7" customWidth="1"/>
    <col min="2818" max="2819" width="4.28515625" style="7" customWidth="1"/>
    <col min="2820" max="2820" width="8.5703125" style="7" customWidth="1"/>
    <col min="2821" max="2821" width="6.7109375" style="7" customWidth="1"/>
    <col min="2822" max="2822" width="11.28515625" style="7" customWidth="1"/>
    <col min="2823" max="2823" width="12.28515625" style="7" customWidth="1"/>
    <col min="2824" max="3070" width="9.140625" style="7"/>
    <col min="3071" max="3071" width="3.5703125" style="7" customWidth="1"/>
    <col min="3072" max="3072" width="40.85546875" style="7" customWidth="1"/>
    <col min="3073" max="3073" width="5.140625" style="7" customWidth="1"/>
    <col min="3074" max="3075" width="4.28515625" style="7" customWidth="1"/>
    <col min="3076" max="3076" width="8.5703125" style="7" customWidth="1"/>
    <col min="3077" max="3077" width="6.7109375" style="7" customWidth="1"/>
    <col min="3078" max="3078" width="11.28515625" style="7" customWidth="1"/>
    <col min="3079" max="3079" width="12.28515625" style="7" customWidth="1"/>
    <col min="3080" max="3326" width="9.140625" style="7"/>
    <col min="3327" max="3327" width="3.5703125" style="7" customWidth="1"/>
    <col min="3328" max="3328" width="40.85546875" style="7" customWidth="1"/>
    <col min="3329" max="3329" width="5.140625" style="7" customWidth="1"/>
    <col min="3330" max="3331" width="4.28515625" style="7" customWidth="1"/>
    <col min="3332" max="3332" width="8.5703125" style="7" customWidth="1"/>
    <col min="3333" max="3333" width="6.7109375" style="7" customWidth="1"/>
    <col min="3334" max="3334" width="11.28515625" style="7" customWidth="1"/>
    <col min="3335" max="3335" width="12.28515625" style="7" customWidth="1"/>
    <col min="3336" max="3582" width="9.140625" style="7"/>
    <col min="3583" max="3583" width="3.5703125" style="7" customWidth="1"/>
    <col min="3584" max="3584" width="40.85546875" style="7" customWidth="1"/>
    <col min="3585" max="3585" width="5.140625" style="7" customWidth="1"/>
    <col min="3586" max="3587" width="4.28515625" style="7" customWidth="1"/>
    <col min="3588" max="3588" width="8.5703125" style="7" customWidth="1"/>
    <col min="3589" max="3589" width="6.7109375" style="7" customWidth="1"/>
    <col min="3590" max="3590" width="11.28515625" style="7" customWidth="1"/>
    <col min="3591" max="3591" width="12.28515625" style="7" customWidth="1"/>
    <col min="3592" max="3838" width="9.140625" style="7"/>
    <col min="3839" max="3839" width="3.5703125" style="7" customWidth="1"/>
    <col min="3840" max="3840" width="40.85546875" style="7" customWidth="1"/>
    <col min="3841" max="3841" width="5.140625" style="7" customWidth="1"/>
    <col min="3842" max="3843" width="4.28515625" style="7" customWidth="1"/>
    <col min="3844" max="3844" width="8.5703125" style="7" customWidth="1"/>
    <col min="3845" max="3845" width="6.7109375" style="7" customWidth="1"/>
    <col min="3846" max="3846" width="11.28515625" style="7" customWidth="1"/>
    <col min="3847" max="3847" width="12.28515625" style="7" customWidth="1"/>
    <col min="3848" max="4094" width="9.140625" style="7"/>
    <col min="4095" max="4095" width="3.5703125" style="7" customWidth="1"/>
    <col min="4096" max="4096" width="40.85546875" style="7" customWidth="1"/>
    <col min="4097" max="4097" width="5.140625" style="7" customWidth="1"/>
    <col min="4098" max="4099" width="4.28515625" style="7" customWidth="1"/>
    <col min="4100" max="4100" width="8.5703125" style="7" customWidth="1"/>
    <col min="4101" max="4101" width="6.7109375" style="7" customWidth="1"/>
    <col min="4102" max="4102" width="11.28515625" style="7" customWidth="1"/>
    <col min="4103" max="4103" width="12.28515625" style="7" customWidth="1"/>
    <col min="4104" max="4350" width="9.140625" style="7"/>
    <col min="4351" max="4351" width="3.5703125" style="7" customWidth="1"/>
    <col min="4352" max="4352" width="40.85546875" style="7" customWidth="1"/>
    <col min="4353" max="4353" width="5.140625" style="7" customWidth="1"/>
    <col min="4354" max="4355" width="4.28515625" style="7" customWidth="1"/>
    <col min="4356" max="4356" width="8.5703125" style="7" customWidth="1"/>
    <col min="4357" max="4357" width="6.7109375" style="7" customWidth="1"/>
    <col min="4358" max="4358" width="11.28515625" style="7" customWidth="1"/>
    <col min="4359" max="4359" width="12.28515625" style="7" customWidth="1"/>
    <col min="4360" max="4606" width="9.140625" style="7"/>
    <col min="4607" max="4607" width="3.5703125" style="7" customWidth="1"/>
    <col min="4608" max="4608" width="40.85546875" style="7" customWidth="1"/>
    <col min="4609" max="4609" width="5.140625" style="7" customWidth="1"/>
    <col min="4610" max="4611" width="4.28515625" style="7" customWidth="1"/>
    <col min="4612" max="4612" width="8.5703125" style="7" customWidth="1"/>
    <col min="4613" max="4613" width="6.7109375" style="7" customWidth="1"/>
    <col min="4614" max="4614" width="11.28515625" style="7" customWidth="1"/>
    <col min="4615" max="4615" width="12.28515625" style="7" customWidth="1"/>
    <col min="4616" max="4862" width="9.140625" style="7"/>
    <col min="4863" max="4863" width="3.5703125" style="7" customWidth="1"/>
    <col min="4864" max="4864" width="40.85546875" style="7" customWidth="1"/>
    <col min="4865" max="4865" width="5.140625" style="7" customWidth="1"/>
    <col min="4866" max="4867" width="4.28515625" style="7" customWidth="1"/>
    <col min="4868" max="4868" width="8.5703125" style="7" customWidth="1"/>
    <col min="4869" max="4869" width="6.7109375" style="7" customWidth="1"/>
    <col min="4870" max="4870" width="11.28515625" style="7" customWidth="1"/>
    <col min="4871" max="4871" width="12.28515625" style="7" customWidth="1"/>
    <col min="4872" max="5118" width="9.140625" style="7"/>
    <col min="5119" max="5119" width="3.5703125" style="7" customWidth="1"/>
    <col min="5120" max="5120" width="40.85546875" style="7" customWidth="1"/>
    <col min="5121" max="5121" width="5.140625" style="7" customWidth="1"/>
    <col min="5122" max="5123" width="4.28515625" style="7" customWidth="1"/>
    <col min="5124" max="5124" width="8.5703125" style="7" customWidth="1"/>
    <col min="5125" max="5125" width="6.7109375" style="7" customWidth="1"/>
    <col min="5126" max="5126" width="11.28515625" style="7" customWidth="1"/>
    <col min="5127" max="5127" width="12.28515625" style="7" customWidth="1"/>
    <col min="5128" max="5374" width="9.140625" style="7"/>
    <col min="5375" max="5375" width="3.5703125" style="7" customWidth="1"/>
    <col min="5376" max="5376" width="40.85546875" style="7" customWidth="1"/>
    <col min="5377" max="5377" width="5.140625" style="7" customWidth="1"/>
    <col min="5378" max="5379" width="4.28515625" style="7" customWidth="1"/>
    <col min="5380" max="5380" width="8.5703125" style="7" customWidth="1"/>
    <col min="5381" max="5381" width="6.7109375" style="7" customWidth="1"/>
    <col min="5382" max="5382" width="11.28515625" style="7" customWidth="1"/>
    <col min="5383" max="5383" width="12.28515625" style="7" customWidth="1"/>
    <col min="5384" max="5630" width="9.140625" style="7"/>
    <col min="5631" max="5631" width="3.5703125" style="7" customWidth="1"/>
    <col min="5632" max="5632" width="40.85546875" style="7" customWidth="1"/>
    <col min="5633" max="5633" width="5.140625" style="7" customWidth="1"/>
    <col min="5634" max="5635" width="4.28515625" style="7" customWidth="1"/>
    <col min="5636" max="5636" width="8.5703125" style="7" customWidth="1"/>
    <col min="5637" max="5637" width="6.7109375" style="7" customWidth="1"/>
    <col min="5638" max="5638" width="11.28515625" style="7" customWidth="1"/>
    <col min="5639" max="5639" width="12.28515625" style="7" customWidth="1"/>
    <col min="5640" max="5886" width="9.140625" style="7"/>
    <col min="5887" max="5887" width="3.5703125" style="7" customWidth="1"/>
    <col min="5888" max="5888" width="40.85546875" style="7" customWidth="1"/>
    <col min="5889" max="5889" width="5.140625" style="7" customWidth="1"/>
    <col min="5890" max="5891" width="4.28515625" style="7" customWidth="1"/>
    <col min="5892" max="5892" width="8.5703125" style="7" customWidth="1"/>
    <col min="5893" max="5893" width="6.7109375" style="7" customWidth="1"/>
    <col min="5894" max="5894" width="11.28515625" style="7" customWidth="1"/>
    <col min="5895" max="5895" width="12.28515625" style="7" customWidth="1"/>
    <col min="5896" max="6142" width="9.140625" style="7"/>
    <col min="6143" max="6143" width="3.5703125" style="7" customWidth="1"/>
    <col min="6144" max="6144" width="40.85546875" style="7" customWidth="1"/>
    <col min="6145" max="6145" width="5.140625" style="7" customWidth="1"/>
    <col min="6146" max="6147" width="4.28515625" style="7" customWidth="1"/>
    <col min="6148" max="6148" width="8.5703125" style="7" customWidth="1"/>
    <col min="6149" max="6149" width="6.7109375" style="7" customWidth="1"/>
    <col min="6150" max="6150" width="11.28515625" style="7" customWidth="1"/>
    <col min="6151" max="6151" width="12.28515625" style="7" customWidth="1"/>
    <col min="6152" max="6398" width="9.140625" style="7"/>
    <col min="6399" max="6399" width="3.5703125" style="7" customWidth="1"/>
    <col min="6400" max="6400" width="40.85546875" style="7" customWidth="1"/>
    <col min="6401" max="6401" width="5.140625" style="7" customWidth="1"/>
    <col min="6402" max="6403" width="4.28515625" style="7" customWidth="1"/>
    <col min="6404" max="6404" width="8.5703125" style="7" customWidth="1"/>
    <col min="6405" max="6405" width="6.7109375" style="7" customWidth="1"/>
    <col min="6406" max="6406" width="11.28515625" style="7" customWidth="1"/>
    <col min="6407" max="6407" width="12.28515625" style="7" customWidth="1"/>
    <col min="6408" max="6654" width="9.140625" style="7"/>
    <col min="6655" max="6655" width="3.5703125" style="7" customWidth="1"/>
    <col min="6656" max="6656" width="40.85546875" style="7" customWidth="1"/>
    <col min="6657" max="6657" width="5.140625" style="7" customWidth="1"/>
    <col min="6658" max="6659" width="4.28515625" style="7" customWidth="1"/>
    <col min="6660" max="6660" width="8.5703125" style="7" customWidth="1"/>
    <col min="6661" max="6661" width="6.7109375" style="7" customWidth="1"/>
    <col min="6662" max="6662" width="11.28515625" style="7" customWidth="1"/>
    <col min="6663" max="6663" width="12.28515625" style="7" customWidth="1"/>
    <col min="6664" max="6910" width="9.140625" style="7"/>
    <col min="6911" max="6911" width="3.5703125" style="7" customWidth="1"/>
    <col min="6912" max="6912" width="40.85546875" style="7" customWidth="1"/>
    <col min="6913" max="6913" width="5.140625" style="7" customWidth="1"/>
    <col min="6914" max="6915" width="4.28515625" style="7" customWidth="1"/>
    <col min="6916" max="6916" width="8.5703125" style="7" customWidth="1"/>
    <col min="6917" max="6917" width="6.7109375" style="7" customWidth="1"/>
    <col min="6918" max="6918" width="11.28515625" style="7" customWidth="1"/>
    <col min="6919" max="6919" width="12.28515625" style="7" customWidth="1"/>
    <col min="6920" max="7166" width="9.140625" style="7"/>
    <col min="7167" max="7167" width="3.5703125" style="7" customWidth="1"/>
    <col min="7168" max="7168" width="40.85546875" style="7" customWidth="1"/>
    <col min="7169" max="7169" width="5.140625" style="7" customWidth="1"/>
    <col min="7170" max="7171" width="4.28515625" style="7" customWidth="1"/>
    <col min="7172" max="7172" width="8.5703125" style="7" customWidth="1"/>
    <col min="7173" max="7173" width="6.7109375" style="7" customWidth="1"/>
    <col min="7174" max="7174" width="11.28515625" style="7" customWidth="1"/>
    <col min="7175" max="7175" width="12.28515625" style="7" customWidth="1"/>
    <col min="7176" max="7422" width="9.140625" style="7"/>
    <col min="7423" max="7423" width="3.5703125" style="7" customWidth="1"/>
    <col min="7424" max="7424" width="40.85546875" style="7" customWidth="1"/>
    <col min="7425" max="7425" width="5.140625" style="7" customWidth="1"/>
    <col min="7426" max="7427" width="4.28515625" style="7" customWidth="1"/>
    <col min="7428" max="7428" width="8.5703125" style="7" customWidth="1"/>
    <col min="7429" max="7429" width="6.7109375" style="7" customWidth="1"/>
    <col min="7430" max="7430" width="11.28515625" style="7" customWidth="1"/>
    <col min="7431" max="7431" width="12.28515625" style="7" customWidth="1"/>
    <col min="7432" max="7678" width="9.140625" style="7"/>
    <col min="7679" max="7679" width="3.5703125" style="7" customWidth="1"/>
    <col min="7680" max="7680" width="40.85546875" style="7" customWidth="1"/>
    <col min="7681" max="7681" width="5.140625" style="7" customWidth="1"/>
    <col min="7682" max="7683" width="4.28515625" style="7" customWidth="1"/>
    <col min="7684" max="7684" width="8.5703125" style="7" customWidth="1"/>
    <col min="7685" max="7685" width="6.7109375" style="7" customWidth="1"/>
    <col min="7686" max="7686" width="11.28515625" style="7" customWidth="1"/>
    <col min="7687" max="7687" width="12.28515625" style="7" customWidth="1"/>
    <col min="7688" max="7934" width="9.140625" style="7"/>
    <col min="7935" max="7935" width="3.5703125" style="7" customWidth="1"/>
    <col min="7936" max="7936" width="40.85546875" style="7" customWidth="1"/>
    <col min="7937" max="7937" width="5.140625" style="7" customWidth="1"/>
    <col min="7938" max="7939" width="4.28515625" style="7" customWidth="1"/>
    <col min="7940" max="7940" width="8.5703125" style="7" customWidth="1"/>
    <col min="7941" max="7941" width="6.7109375" style="7" customWidth="1"/>
    <col min="7942" max="7942" width="11.28515625" style="7" customWidth="1"/>
    <col min="7943" max="7943" width="12.28515625" style="7" customWidth="1"/>
    <col min="7944" max="8190" width="9.140625" style="7"/>
    <col min="8191" max="8191" width="3.5703125" style="7" customWidth="1"/>
    <col min="8192" max="8192" width="40.85546875" style="7" customWidth="1"/>
    <col min="8193" max="8193" width="5.140625" style="7" customWidth="1"/>
    <col min="8194" max="8195" width="4.28515625" style="7" customWidth="1"/>
    <col min="8196" max="8196" width="8.5703125" style="7" customWidth="1"/>
    <col min="8197" max="8197" width="6.7109375" style="7" customWidth="1"/>
    <col min="8198" max="8198" width="11.28515625" style="7" customWidth="1"/>
    <col min="8199" max="8199" width="12.28515625" style="7" customWidth="1"/>
    <col min="8200" max="8446" width="9.140625" style="7"/>
    <col min="8447" max="8447" width="3.5703125" style="7" customWidth="1"/>
    <col min="8448" max="8448" width="40.85546875" style="7" customWidth="1"/>
    <col min="8449" max="8449" width="5.140625" style="7" customWidth="1"/>
    <col min="8450" max="8451" width="4.28515625" style="7" customWidth="1"/>
    <col min="8452" max="8452" width="8.5703125" style="7" customWidth="1"/>
    <col min="8453" max="8453" width="6.7109375" style="7" customWidth="1"/>
    <col min="8454" max="8454" width="11.28515625" style="7" customWidth="1"/>
    <col min="8455" max="8455" width="12.28515625" style="7" customWidth="1"/>
    <col min="8456" max="8702" width="9.140625" style="7"/>
    <col min="8703" max="8703" width="3.5703125" style="7" customWidth="1"/>
    <col min="8704" max="8704" width="40.85546875" style="7" customWidth="1"/>
    <col min="8705" max="8705" width="5.140625" style="7" customWidth="1"/>
    <col min="8706" max="8707" width="4.28515625" style="7" customWidth="1"/>
    <col min="8708" max="8708" width="8.5703125" style="7" customWidth="1"/>
    <col min="8709" max="8709" width="6.7109375" style="7" customWidth="1"/>
    <col min="8710" max="8710" width="11.28515625" style="7" customWidth="1"/>
    <col min="8711" max="8711" width="12.28515625" style="7" customWidth="1"/>
    <col min="8712" max="8958" width="9.140625" style="7"/>
    <col min="8959" max="8959" width="3.5703125" style="7" customWidth="1"/>
    <col min="8960" max="8960" width="40.85546875" style="7" customWidth="1"/>
    <col min="8961" max="8961" width="5.140625" style="7" customWidth="1"/>
    <col min="8962" max="8963" width="4.28515625" style="7" customWidth="1"/>
    <col min="8964" max="8964" width="8.5703125" style="7" customWidth="1"/>
    <col min="8965" max="8965" width="6.7109375" style="7" customWidth="1"/>
    <col min="8966" max="8966" width="11.28515625" style="7" customWidth="1"/>
    <col min="8967" max="8967" width="12.28515625" style="7" customWidth="1"/>
    <col min="8968" max="9214" width="9.140625" style="7"/>
    <col min="9215" max="9215" width="3.5703125" style="7" customWidth="1"/>
    <col min="9216" max="9216" width="40.85546875" style="7" customWidth="1"/>
    <col min="9217" max="9217" width="5.140625" style="7" customWidth="1"/>
    <col min="9218" max="9219" width="4.28515625" style="7" customWidth="1"/>
    <col min="9220" max="9220" width="8.5703125" style="7" customWidth="1"/>
    <col min="9221" max="9221" width="6.7109375" style="7" customWidth="1"/>
    <col min="9222" max="9222" width="11.28515625" style="7" customWidth="1"/>
    <col min="9223" max="9223" width="12.28515625" style="7" customWidth="1"/>
    <col min="9224" max="9470" width="9.140625" style="7"/>
    <col min="9471" max="9471" width="3.5703125" style="7" customWidth="1"/>
    <col min="9472" max="9472" width="40.85546875" style="7" customWidth="1"/>
    <col min="9473" max="9473" width="5.140625" style="7" customWidth="1"/>
    <col min="9474" max="9475" width="4.28515625" style="7" customWidth="1"/>
    <col min="9476" max="9476" width="8.5703125" style="7" customWidth="1"/>
    <col min="9477" max="9477" width="6.7109375" style="7" customWidth="1"/>
    <col min="9478" max="9478" width="11.28515625" style="7" customWidth="1"/>
    <col min="9479" max="9479" width="12.28515625" style="7" customWidth="1"/>
    <col min="9480" max="9726" width="9.140625" style="7"/>
    <col min="9727" max="9727" width="3.5703125" style="7" customWidth="1"/>
    <col min="9728" max="9728" width="40.85546875" style="7" customWidth="1"/>
    <col min="9729" max="9729" width="5.140625" style="7" customWidth="1"/>
    <col min="9730" max="9731" width="4.28515625" style="7" customWidth="1"/>
    <col min="9732" max="9732" width="8.5703125" style="7" customWidth="1"/>
    <col min="9733" max="9733" width="6.7109375" style="7" customWidth="1"/>
    <col min="9734" max="9734" width="11.28515625" style="7" customWidth="1"/>
    <col min="9735" max="9735" width="12.28515625" style="7" customWidth="1"/>
    <col min="9736" max="9982" width="9.140625" style="7"/>
    <col min="9983" max="9983" width="3.5703125" style="7" customWidth="1"/>
    <col min="9984" max="9984" width="40.85546875" style="7" customWidth="1"/>
    <col min="9985" max="9985" width="5.140625" style="7" customWidth="1"/>
    <col min="9986" max="9987" width="4.28515625" style="7" customWidth="1"/>
    <col min="9988" max="9988" width="8.5703125" style="7" customWidth="1"/>
    <col min="9989" max="9989" width="6.7109375" style="7" customWidth="1"/>
    <col min="9990" max="9990" width="11.28515625" style="7" customWidth="1"/>
    <col min="9991" max="9991" width="12.28515625" style="7" customWidth="1"/>
    <col min="9992" max="10238" width="9.140625" style="7"/>
    <col min="10239" max="10239" width="3.5703125" style="7" customWidth="1"/>
    <col min="10240" max="10240" width="40.85546875" style="7" customWidth="1"/>
    <col min="10241" max="10241" width="5.140625" style="7" customWidth="1"/>
    <col min="10242" max="10243" width="4.28515625" style="7" customWidth="1"/>
    <col min="10244" max="10244" width="8.5703125" style="7" customWidth="1"/>
    <col min="10245" max="10245" width="6.7109375" style="7" customWidth="1"/>
    <col min="10246" max="10246" width="11.28515625" style="7" customWidth="1"/>
    <col min="10247" max="10247" width="12.28515625" style="7" customWidth="1"/>
    <col min="10248" max="10494" width="9.140625" style="7"/>
    <col min="10495" max="10495" width="3.5703125" style="7" customWidth="1"/>
    <col min="10496" max="10496" width="40.85546875" style="7" customWidth="1"/>
    <col min="10497" max="10497" width="5.140625" style="7" customWidth="1"/>
    <col min="10498" max="10499" width="4.28515625" style="7" customWidth="1"/>
    <col min="10500" max="10500" width="8.5703125" style="7" customWidth="1"/>
    <col min="10501" max="10501" width="6.7109375" style="7" customWidth="1"/>
    <col min="10502" max="10502" width="11.28515625" style="7" customWidth="1"/>
    <col min="10503" max="10503" width="12.28515625" style="7" customWidth="1"/>
    <col min="10504" max="10750" width="9.140625" style="7"/>
    <col min="10751" max="10751" width="3.5703125" style="7" customWidth="1"/>
    <col min="10752" max="10752" width="40.85546875" style="7" customWidth="1"/>
    <col min="10753" max="10753" width="5.140625" style="7" customWidth="1"/>
    <col min="10754" max="10755" width="4.28515625" style="7" customWidth="1"/>
    <col min="10756" max="10756" width="8.5703125" style="7" customWidth="1"/>
    <col min="10757" max="10757" width="6.7109375" style="7" customWidth="1"/>
    <col min="10758" max="10758" width="11.28515625" style="7" customWidth="1"/>
    <col min="10759" max="10759" width="12.28515625" style="7" customWidth="1"/>
    <col min="10760" max="11006" width="9.140625" style="7"/>
    <col min="11007" max="11007" width="3.5703125" style="7" customWidth="1"/>
    <col min="11008" max="11008" width="40.85546875" style="7" customWidth="1"/>
    <col min="11009" max="11009" width="5.140625" style="7" customWidth="1"/>
    <col min="11010" max="11011" width="4.28515625" style="7" customWidth="1"/>
    <col min="11012" max="11012" width="8.5703125" style="7" customWidth="1"/>
    <col min="11013" max="11013" width="6.7109375" style="7" customWidth="1"/>
    <col min="11014" max="11014" width="11.28515625" style="7" customWidth="1"/>
    <col min="11015" max="11015" width="12.28515625" style="7" customWidth="1"/>
    <col min="11016" max="11262" width="9.140625" style="7"/>
    <col min="11263" max="11263" width="3.5703125" style="7" customWidth="1"/>
    <col min="11264" max="11264" width="40.85546875" style="7" customWidth="1"/>
    <col min="11265" max="11265" width="5.140625" style="7" customWidth="1"/>
    <col min="11266" max="11267" width="4.28515625" style="7" customWidth="1"/>
    <col min="11268" max="11268" width="8.5703125" style="7" customWidth="1"/>
    <col min="11269" max="11269" width="6.7109375" style="7" customWidth="1"/>
    <col min="11270" max="11270" width="11.28515625" style="7" customWidth="1"/>
    <col min="11271" max="11271" width="12.28515625" style="7" customWidth="1"/>
    <col min="11272" max="11518" width="9.140625" style="7"/>
    <col min="11519" max="11519" width="3.5703125" style="7" customWidth="1"/>
    <col min="11520" max="11520" width="40.85546875" style="7" customWidth="1"/>
    <col min="11521" max="11521" width="5.140625" style="7" customWidth="1"/>
    <col min="11522" max="11523" width="4.28515625" style="7" customWidth="1"/>
    <col min="11524" max="11524" width="8.5703125" style="7" customWidth="1"/>
    <col min="11525" max="11525" width="6.7109375" style="7" customWidth="1"/>
    <col min="11526" max="11526" width="11.28515625" style="7" customWidth="1"/>
    <col min="11527" max="11527" width="12.28515625" style="7" customWidth="1"/>
    <col min="11528" max="11774" width="9.140625" style="7"/>
    <col min="11775" max="11775" width="3.5703125" style="7" customWidth="1"/>
    <col min="11776" max="11776" width="40.85546875" style="7" customWidth="1"/>
    <col min="11777" max="11777" width="5.140625" style="7" customWidth="1"/>
    <col min="11778" max="11779" width="4.28515625" style="7" customWidth="1"/>
    <col min="11780" max="11780" width="8.5703125" style="7" customWidth="1"/>
    <col min="11781" max="11781" width="6.7109375" style="7" customWidth="1"/>
    <col min="11782" max="11782" width="11.28515625" style="7" customWidth="1"/>
    <col min="11783" max="11783" width="12.28515625" style="7" customWidth="1"/>
    <col min="11784" max="12030" width="9.140625" style="7"/>
    <col min="12031" max="12031" width="3.5703125" style="7" customWidth="1"/>
    <col min="12032" max="12032" width="40.85546875" style="7" customWidth="1"/>
    <col min="12033" max="12033" width="5.140625" style="7" customWidth="1"/>
    <col min="12034" max="12035" width="4.28515625" style="7" customWidth="1"/>
    <col min="12036" max="12036" width="8.5703125" style="7" customWidth="1"/>
    <col min="12037" max="12037" width="6.7109375" style="7" customWidth="1"/>
    <col min="12038" max="12038" width="11.28515625" style="7" customWidth="1"/>
    <col min="12039" max="12039" width="12.28515625" style="7" customWidth="1"/>
    <col min="12040" max="12286" width="9.140625" style="7"/>
    <col min="12287" max="12287" width="3.5703125" style="7" customWidth="1"/>
    <col min="12288" max="12288" width="40.85546875" style="7" customWidth="1"/>
    <col min="12289" max="12289" width="5.140625" style="7" customWidth="1"/>
    <col min="12290" max="12291" width="4.28515625" style="7" customWidth="1"/>
    <col min="12292" max="12292" width="8.5703125" style="7" customWidth="1"/>
    <col min="12293" max="12293" width="6.7109375" style="7" customWidth="1"/>
    <col min="12294" max="12294" width="11.28515625" style="7" customWidth="1"/>
    <col min="12295" max="12295" width="12.28515625" style="7" customWidth="1"/>
    <col min="12296" max="12542" width="9.140625" style="7"/>
    <col min="12543" max="12543" width="3.5703125" style="7" customWidth="1"/>
    <col min="12544" max="12544" width="40.85546875" style="7" customWidth="1"/>
    <col min="12545" max="12545" width="5.140625" style="7" customWidth="1"/>
    <col min="12546" max="12547" width="4.28515625" style="7" customWidth="1"/>
    <col min="12548" max="12548" width="8.5703125" style="7" customWidth="1"/>
    <col min="12549" max="12549" width="6.7109375" style="7" customWidth="1"/>
    <col min="12550" max="12550" width="11.28515625" style="7" customWidth="1"/>
    <col min="12551" max="12551" width="12.28515625" style="7" customWidth="1"/>
    <col min="12552" max="12798" width="9.140625" style="7"/>
    <col min="12799" max="12799" width="3.5703125" style="7" customWidth="1"/>
    <col min="12800" max="12800" width="40.85546875" style="7" customWidth="1"/>
    <col min="12801" max="12801" width="5.140625" style="7" customWidth="1"/>
    <col min="12802" max="12803" width="4.28515625" style="7" customWidth="1"/>
    <col min="12804" max="12804" width="8.5703125" style="7" customWidth="1"/>
    <col min="12805" max="12805" width="6.7109375" style="7" customWidth="1"/>
    <col min="12806" max="12806" width="11.28515625" style="7" customWidth="1"/>
    <col min="12807" max="12807" width="12.28515625" style="7" customWidth="1"/>
    <col min="12808" max="13054" width="9.140625" style="7"/>
    <col min="13055" max="13055" width="3.5703125" style="7" customWidth="1"/>
    <col min="13056" max="13056" width="40.85546875" style="7" customWidth="1"/>
    <col min="13057" max="13057" width="5.140625" style="7" customWidth="1"/>
    <col min="13058" max="13059" width="4.28515625" style="7" customWidth="1"/>
    <col min="13060" max="13060" width="8.5703125" style="7" customWidth="1"/>
    <col min="13061" max="13061" width="6.7109375" style="7" customWidth="1"/>
    <col min="13062" max="13062" width="11.28515625" style="7" customWidth="1"/>
    <col min="13063" max="13063" width="12.28515625" style="7" customWidth="1"/>
    <col min="13064" max="13310" width="9.140625" style="7"/>
    <col min="13311" max="13311" width="3.5703125" style="7" customWidth="1"/>
    <col min="13312" max="13312" width="40.85546875" style="7" customWidth="1"/>
    <col min="13313" max="13313" width="5.140625" style="7" customWidth="1"/>
    <col min="13314" max="13315" width="4.28515625" style="7" customWidth="1"/>
    <col min="13316" max="13316" width="8.5703125" style="7" customWidth="1"/>
    <col min="13317" max="13317" width="6.7109375" style="7" customWidth="1"/>
    <col min="13318" max="13318" width="11.28515625" style="7" customWidth="1"/>
    <col min="13319" max="13319" width="12.28515625" style="7" customWidth="1"/>
    <col min="13320" max="13566" width="9.140625" style="7"/>
    <col min="13567" max="13567" width="3.5703125" style="7" customWidth="1"/>
    <col min="13568" max="13568" width="40.85546875" style="7" customWidth="1"/>
    <col min="13569" max="13569" width="5.140625" style="7" customWidth="1"/>
    <col min="13570" max="13571" width="4.28515625" style="7" customWidth="1"/>
    <col min="13572" max="13572" width="8.5703125" style="7" customWidth="1"/>
    <col min="13573" max="13573" width="6.7109375" style="7" customWidth="1"/>
    <col min="13574" max="13574" width="11.28515625" style="7" customWidth="1"/>
    <col min="13575" max="13575" width="12.28515625" style="7" customWidth="1"/>
    <col min="13576" max="13822" width="9.140625" style="7"/>
    <col min="13823" max="13823" width="3.5703125" style="7" customWidth="1"/>
    <col min="13824" max="13824" width="40.85546875" style="7" customWidth="1"/>
    <col min="13825" max="13825" width="5.140625" style="7" customWidth="1"/>
    <col min="13826" max="13827" width="4.28515625" style="7" customWidth="1"/>
    <col min="13828" max="13828" width="8.5703125" style="7" customWidth="1"/>
    <col min="13829" max="13829" width="6.7109375" style="7" customWidth="1"/>
    <col min="13830" max="13830" width="11.28515625" style="7" customWidth="1"/>
    <col min="13831" max="13831" width="12.28515625" style="7" customWidth="1"/>
    <col min="13832" max="14078" width="9.140625" style="7"/>
    <col min="14079" max="14079" width="3.5703125" style="7" customWidth="1"/>
    <col min="14080" max="14080" width="40.85546875" style="7" customWidth="1"/>
    <col min="14081" max="14081" width="5.140625" style="7" customWidth="1"/>
    <col min="14082" max="14083" width="4.28515625" style="7" customWidth="1"/>
    <col min="14084" max="14084" width="8.5703125" style="7" customWidth="1"/>
    <col min="14085" max="14085" width="6.7109375" style="7" customWidth="1"/>
    <col min="14086" max="14086" width="11.28515625" style="7" customWidth="1"/>
    <col min="14087" max="14087" width="12.28515625" style="7" customWidth="1"/>
    <col min="14088" max="14334" width="9.140625" style="7"/>
    <col min="14335" max="14335" width="3.5703125" style="7" customWidth="1"/>
    <col min="14336" max="14336" width="40.85546875" style="7" customWidth="1"/>
    <col min="14337" max="14337" width="5.140625" style="7" customWidth="1"/>
    <col min="14338" max="14339" width="4.28515625" style="7" customWidth="1"/>
    <col min="14340" max="14340" width="8.5703125" style="7" customWidth="1"/>
    <col min="14341" max="14341" width="6.7109375" style="7" customWidth="1"/>
    <col min="14342" max="14342" width="11.28515625" style="7" customWidth="1"/>
    <col min="14343" max="14343" width="12.28515625" style="7" customWidth="1"/>
    <col min="14344" max="14590" width="9.140625" style="7"/>
    <col min="14591" max="14591" width="3.5703125" style="7" customWidth="1"/>
    <col min="14592" max="14592" width="40.85546875" style="7" customWidth="1"/>
    <col min="14593" max="14593" width="5.140625" style="7" customWidth="1"/>
    <col min="14594" max="14595" width="4.28515625" style="7" customWidth="1"/>
    <col min="14596" max="14596" width="8.5703125" style="7" customWidth="1"/>
    <col min="14597" max="14597" width="6.7109375" style="7" customWidth="1"/>
    <col min="14598" max="14598" width="11.28515625" style="7" customWidth="1"/>
    <col min="14599" max="14599" width="12.28515625" style="7" customWidth="1"/>
    <col min="14600" max="14846" width="9.140625" style="7"/>
    <col min="14847" max="14847" width="3.5703125" style="7" customWidth="1"/>
    <col min="14848" max="14848" width="40.85546875" style="7" customWidth="1"/>
    <col min="14849" max="14849" width="5.140625" style="7" customWidth="1"/>
    <col min="14850" max="14851" width="4.28515625" style="7" customWidth="1"/>
    <col min="14852" max="14852" width="8.5703125" style="7" customWidth="1"/>
    <col min="14853" max="14853" width="6.7109375" style="7" customWidth="1"/>
    <col min="14854" max="14854" width="11.28515625" style="7" customWidth="1"/>
    <col min="14855" max="14855" width="12.28515625" style="7" customWidth="1"/>
    <col min="14856" max="15102" width="9.140625" style="7"/>
    <col min="15103" max="15103" width="3.5703125" style="7" customWidth="1"/>
    <col min="15104" max="15104" width="40.85546875" style="7" customWidth="1"/>
    <col min="15105" max="15105" width="5.140625" style="7" customWidth="1"/>
    <col min="15106" max="15107" width="4.28515625" style="7" customWidth="1"/>
    <col min="15108" max="15108" width="8.5703125" style="7" customWidth="1"/>
    <col min="15109" max="15109" width="6.7109375" style="7" customWidth="1"/>
    <col min="15110" max="15110" width="11.28515625" style="7" customWidth="1"/>
    <col min="15111" max="15111" width="12.28515625" style="7" customWidth="1"/>
    <col min="15112" max="15358" width="9.140625" style="7"/>
    <col min="15359" max="15359" width="3.5703125" style="7" customWidth="1"/>
    <col min="15360" max="15360" width="40.85546875" style="7" customWidth="1"/>
    <col min="15361" max="15361" width="5.140625" style="7" customWidth="1"/>
    <col min="15362" max="15363" width="4.28515625" style="7" customWidth="1"/>
    <col min="15364" max="15364" width="8.5703125" style="7" customWidth="1"/>
    <col min="15365" max="15365" width="6.7109375" style="7" customWidth="1"/>
    <col min="15366" max="15366" width="11.28515625" style="7" customWidth="1"/>
    <col min="15367" max="15367" width="12.28515625" style="7" customWidth="1"/>
    <col min="15368" max="15614" width="9.140625" style="7"/>
    <col min="15615" max="15615" width="3.5703125" style="7" customWidth="1"/>
    <col min="15616" max="15616" width="40.85546875" style="7" customWidth="1"/>
    <col min="15617" max="15617" width="5.140625" style="7" customWidth="1"/>
    <col min="15618" max="15619" width="4.28515625" style="7" customWidth="1"/>
    <col min="15620" max="15620" width="8.5703125" style="7" customWidth="1"/>
    <col min="15621" max="15621" width="6.7109375" style="7" customWidth="1"/>
    <col min="15622" max="15622" width="11.28515625" style="7" customWidth="1"/>
    <col min="15623" max="15623" width="12.28515625" style="7" customWidth="1"/>
    <col min="15624" max="15870" width="9.140625" style="7"/>
    <col min="15871" max="15871" width="3.5703125" style="7" customWidth="1"/>
    <col min="15872" max="15872" width="40.85546875" style="7" customWidth="1"/>
    <col min="15873" max="15873" width="5.140625" style="7" customWidth="1"/>
    <col min="15874" max="15875" width="4.28515625" style="7" customWidth="1"/>
    <col min="15876" max="15876" width="8.5703125" style="7" customWidth="1"/>
    <col min="15877" max="15877" width="6.7109375" style="7" customWidth="1"/>
    <col min="15878" max="15878" width="11.28515625" style="7" customWidth="1"/>
    <col min="15879" max="15879" width="12.28515625" style="7" customWidth="1"/>
    <col min="15880" max="16126" width="9.140625" style="7"/>
    <col min="16127" max="16127" width="3.5703125" style="7" customWidth="1"/>
    <col min="16128" max="16128" width="40.85546875" style="7" customWidth="1"/>
    <col min="16129" max="16129" width="5.140625" style="7" customWidth="1"/>
    <col min="16130" max="16131" width="4.28515625" style="7" customWidth="1"/>
    <col min="16132" max="16132" width="8.5703125" style="7" customWidth="1"/>
    <col min="16133" max="16133" width="6.7109375" style="7" customWidth="1"/>
    <col min="16134" max="16134" width="11.28515625" style="7" customWidth="1"/>
    <col min="16135" max="16135" width="12.28515625" style="7" customWidth="1"/>
    <col min="16136" max="16384" width="9.140625" style="7"/>
  </cols>
  <sheetData>
    <row r="1" spans="1:10" ht="50.25" customHeight="1">
      <c r="D1" s="90" t="s">
        <v>535</v>
      </c>
      <c r="E1" s="90"/>
      <c r="F1" s="90"/>
      <c r="G1" s="90"/>
      <c r="H1" s="90"/>
      <c r="I1" s="90"/>
    </row>
    <row r="2" spans="1:10">
      <c r="F2" s="8"/>
      <c r="G2" s="8"/>
    </row>
    <row r="3" spans="1:10" s="9" customFormat="1" ht="43.5" customHeight="1">
      <c r="A3" s="91" t="s">
        <v>340</v>
      </c>
      <c r="B3" s="91"/>
      <c r="C3" s="91"/>
      <c r="D3" s="91"/>
      <c r="E3" s="91"/>
      <c r="F3" s="91"/>
      <c r="G3" s="91"/>
      <c r="H3" s="91"/>
      <c r="I3" s="91"/>
    </row>
    <row r="4" spans="1:10" s="9" customFormat="1" ht="14.25" customHeight="1">
      <c r="A4" s="74"/>
      <c r="B4" s="74"/>
      <c r="C4" s="74"/>
      <c r="D4" s="74"/>
      <c r="E4" s="74"/>
      <c r="F4" s="74"/>
      <c r="G4" s="74"/>
      <c r="H4" s="74"/>
      <c r="I4" s="26" t="s">
        <v>341</v>
      </c>
    </row>
    <row r="5" spans="1:10" s="10" customFormat="1" ht="45">
      <c r="A5" s="56" t="s">
        <v>0</v>
      </c>
      <c r="B5" s="56" t="s">
        <v>1</v>
      </c>
      <c r="C5" s="52" t="s">
        <v>2</v>
      </c>
      <c r="D5" s="52" t="s">
        <v>114</v>
      </c>
      <c r="E5" s="52" t="s">
        <v>113</v>
      </c>
      <c r="F5" s="52" t="s">
        <v>112</v>
      </c>
      <c r="G5" s="75" t="s">
        <v>322</v>
      </c>
      <c r="H5" s="56" t="s">
        <v>256</v>
      </c>
      <c r="I5" s="75" t="s">
        <v>294</v>
      </c>
    </row>
    <row r="6" spans="1:10" s="11" customFormat="1">
      <c r="A6" s="47">
        <v>1</v>
      </c>
      <c r="B6" s="47">
        <v>2</v>
      </c>
      <c r="C6" s="30" t="s">
        <v>3</v>
      </c>
      <c r="D6" s="30" t="s">
        <v>4</v>
      </c>
      <c r="E6" s="30" t="s">
        <v>5</v>
      </c>
      <c r="F6" s="30" t="s">
        <v>6</v>
      </c>
      <c r="G6" s="48">
        <v>7</v>
      </c>
      <c r="H6" s="49">
        <v>8</v>
      </c>
      <c r="I6" s="50">
        <v>9</v>
      </c>
    </row>
    <row r="7" spans="1:10">
      <c r="A7" s="56">
        <v>1</v>
      </c>
      <c r="B7" s="46" t="s">
        <v>7</v>
      </c>
      <c r="C7" s="51" t="s">
        <v>8</v>
      </c>
      <c r="D7" s="51"/>
      <c r="E7" s="51"/>
      <c r="F7" s="51"/>
      <c r="G7" s="17">
        <f>G8+G14+G33+G56+G60+G86+G92+G98</f>
        <v>49737.2</v>
      </c>
      <c r="H7" s="17">
        <f>H8+H14+H33+H56+H60+H86+H92+H98</f>
        <v>-58.400000000000006</v>
      </c>
      <c r="I7" s="17">
        <f>I8+I14+I33+I56+I60+I86+I92+I98</f>
        <v>49678.8</v>
      </c>
      <c r="J7" s="65"/>
    </row>
    <row r="8" spans="1:10" s="10" customFormat="1" ht="22.5">
      <c r="A8" s="47" t="s">
        <v>9</v>
      </c>
      <c r="B8" s="46" t="s">
        <v>10</v>
      </c>
      <c r="C8" s="51" t="s">
        <v>8</v>
      </c>
      <c r="D8" s="51" t="s">
        <v>11</v>
      </c>
      <c r="E8" s="51"/>
      <c r="F8" s="51"/>
      <c r="G8" s="17">
        <f>G9</f>
        <v>1941</v>
      </c>
      <c r="H8" s="17">
        <f t="shared" ref="H8:I9" si="0">H9</f>
        <v>0</v>
      </c>
      <c r="I8" s="17">
        <f t="shared" si="0"/>
        <v>1941</v>
      </c>
      <c r="J8" s="65"/>
    </row>
    <row r="9" spans="1:10">
      <c r="A9" s="47"/>
      <c r="B9" s="1" t="s">
        <v>257</v>
      </c>
      <c r="C9" s="25" t="s">
        <v>8</v>
      </c>
      <c r="D9" s="25" t="s">
        <v>11</v>
      </c>
      <c r="E9" s="25" t="s">
        <v>233</v>
      </c>
      <c r="F9" s="29"/>
      <c r="G9" s="31">
        <f>G10</f>
        <v>1941</v>
      </c>
      <c r="H9" s="31">
        <f t="shared" si="0"/>
        <v>0</v>
      </c>
      <c r="I9" s="31">
        <f t="shared" si="0"/>
        <v>1941</v>
      </c>
      <c r="J9" s="65"/>
    </row>
    <row r="10" spans="1:10">
      <c r="A10" s="47"/>
      <c r="B10" s="12" t="s">
        <v>12</v>
      </c>
      <c r="C10" s="25" t="s">
        <v>8</v>
      </c>
      <c r="D10" s="25" t="s">
        <v>11</v>
      </c>
      <c r="E10" s="25" t="s">
        <v>115</v>
      </c>
      <c r="F10" s="29"/>
      <c r="G10" s="31">
        <f>SUM(G11:G13)</f>
        <v>1941</v>
      </c>
      <c r="H10" s="31">
        <f t="shared" ref="H10:I10" si="1">SUM(H11:H13)</f>
        <v>0</v>
      </c>
      <c r="I10" s="31">
        <f t="shared" si="1"/>
        <v>1941</v>
      </c>
      <c r="J10" s="65"/>
    </row>
    <row r="11" spans="1:10">
      <c r="A11" s="47"/>
      <c r="B11" s="12" t="s">
        <v>116</v>
      </c>
      <c r="C11" s="25" t="s">
        <v>8</v>
      </c>
      <c r="D11" s="25" t="s">
        <v>11</v>
      </c>
      <c r="E11" s="25" t="s">
        <v>115</v>
      </c>
      <c r="F11" s="29" t="s">
        <v>13</v>
      </c>
      <c r="G11" s="22">
        <v>1442.3000000000002</v>
      </c>
      <c r="H11" s="22"/>
      <c r="I11" s="31">
        <f>G11+H11</f>
        <v>1442.3000000000002</v>
      </c>
      <c r="J11" s="65"/>
    </row>
    <row r="12" spans="1:10" ht="22.5">
      <c r="A12" s="47"/>
      <c r="B12" s="12" t="s">
        <v>14</v>
      </c>
      <c r="C12" s="25" t="s">
        <v>8</v>
      </c>
      <c r="D12" s="25" t="s">
        <v>11</v>
      </c>
      <c r="E12" s="25" t="s">
        <v>115</v>
      </c>
      <c r="F12" s="29">
        <v>122</v>
      </c>
      <c r="G12" s="22">
        <v>119.1</v>
      </c>
      <c r="H12" s="22"/>
      <c r="I12" s="45">
        <f>G12+H12</f>
        <v>119.1</v>
      </c>
      <c r="J12" s="65"/>
    </row>
    <row r="13" spans="1:10" ht="33.75">
      <c r="A13" s="47"/>
      <c r="B13" s="12" t="s">
        <v>117</v>
      </c>
      <c r="C13" s="25" t="s">
        <v>8</v>
      </c>
      <c r="D13" s="25" t="s">
        <v>11</v>
      </c>
      <c r="E13" s="25" t="s">
        <v>115</v>
      </c>
      <c r="F13" s="29" t="s">
        <v>118</v>
      </c>
      <c r="G13" s="22">
        <v>379.6</v>
      </c>
      <c r="H13" s="22"/>
      <c r="I13" s="45">
        <f>G13+H13</f>
        <v>379.6</v>
      </c>
      <c r="J13" s="65"/>
    </row>
    <row r="14" spans="1:10" ht="33.75">
      <c r="A14" s="47" t="s">
        <v>15</v>
      </c>
      <c r="B14" s="46" t="s">
        <v>16</v>
      </c>
      <c r="C14" s="52" t="s">
        <v>8</v>
      </c>
      <c r="D14" s="52" t="s">
        <v>17</v>
      </c>
      <c r="E14" s="51"/>
      <c r="F14" s="51"/>
      <c r="G14" s="17">
        <f t="shared" ref="G14:I14" si="2">G15</f>
        <v>2922.8</v>
      </c>
      <c r="H14" s="17">
        <f t="shared" si="2"/>
        <v>0</v>
      </c>
      <c r="I14" s="17">
        <f t="shared" si="2"/>
        <v>2922.8</v>
      </c>
      <c r="J14" s="65"/>
    </row>
    <row r="15" spans="1:10">
      <c r="A15" s="47"/>
      <c r="B15" s="1" t="s">
        <v>257</v>
      </c>
      <c r="C15" s="2" t="s">
        <v>8</v>
      </c>
      <c r="D15" s="2" t="s">
        <v>17</v>
      </c>
      <c r="E15" s="2" t="s">
        <v>233</v>
      </c>
      <c r="F15" s="29"/>
      <c r="G15" s="3">
        <f>G16+G31+G20</f>
        <v>2922.8</v>
      </c>
      <c r="H15" s="3">
        <f t="shared" ref="H15:I15" si="3">H16+H31+H20</f>
        <v>0</v>
      </c>
      <c r="I15" s="3">
        <f t="shared" si="3"/>
        <v>2922.8</v>
      </c>
      <c r="J15" s="65"/>
    </row>
    <row r="16" spans="1:10" ht="18" customHeight="1">
      <c r="A16" s="47"/>
      <c r="B16" s="1" t="s">
        <v>323</v>
      </c>
      <c r="C16" s="2" t="s">
        <v>8</v>
      </c>
      <c r="D16" s="2" t="s">
        <v>17</v>
      </c>
      <c r="E16" s="2" t="s">
        <v>324</v>
      </c>
      <c r="F16" s="29"/>
      <c r="G16" s="3">
        <f t="shared" ref="G16:I16" si="4">SUM(G17:G19)</f>
        <v>1324.1000000000001</v>
      </c>
      <c r="H16" s="3">
        <f t="shared" si="4"/>
        <v>0</v>
      </c>
      <c r="I16" s="3">
        <f t="shared" si="4"/>
        <v>1324.1000000000001</v>
      </c>
      <c r="J16" s="65"/>
    </row>
    <row r="17" spans="1:10">
      <c r="A17" s="47"/>
      <c r="B17" s="1" t="s">
        <v>116</v>
      </c>
      <c r="C17" s="2" t="s">
        <v>8</v>
      </c>
      <c r="D17" s="2" t="s">
        <v>17</v>
      </c>
      <c r="E17" s="2" t="s">
        <v>324</v>
      </c>
      <c r="F17" s="28" t="s">
        <v>13</v>
      </c>
      <c r="G17" s="3">
        <v>939.80000000000007</v>
      </c>
      <c r="H17" s="3"/>
      <c r="I17" s="3">
        <f>G17+H17</f>
        <v>939.80000000000007</v>
      </c>
      <c r="J17" s="65"/>
    </row>
    <row r="18" spans="1:10" ht="23.25">
      <c r="A18" s="47"/>
      <c r="B18" s="1" t="s">
        <v>14</v>
      </c>
      <c r="C18" s="2" t="s">
        <v>8</v>
      </c>
      <c r="D18" s="2" t="s">
        <v>17</v>
      </c>
      <c r="E18" s="2" t="s">
        <v>324</v>
      </c>
      <c r="F18" s="28">
        <v>122</v>
      </c>
      <c r="G18" s="3">
        <v>77.599999999999994</v>
      </c>
      <c r="H18" s="3"/>
      <c r="I18" s="3">
        <f>G18+H18</f>
        <v>77.599999999999994</v>
      </c>
      <c r="J18" s="65"/>
    </row>
    <row r="19" spans="1:10" ht="34.5">
      <c r="A19" s="47"/>
      <c r="B19" s="1" t="s">
        <v>117</v>
      </c>
      <c r="C19" s="2" t="s">
        <v>8</v>
      </c>
      <c r="D19" s="2" t="s">
        <v>17</v>
      </c>
      <c r="E19" s="2" t="s">
        <v>324</v>
      </c>
      <c r="F19" s="28" t="s">
        <v>118</v>
      </c>
      <c r="G19" s="3">
        <v>306.7</v>
      </c>
      <c r="H19" s="3"/>
      <c r="I19" s="3">
        <f>G19+H19</f>
        <v>306.7</v>
      </c>
      <c r="J19" s="65"/>
    </row>
    <row r="20" spans="1:10">
      <c r="A20" s="47"/>
      <c r="B20" s="1" t="s">
        <v>288</v>
      </c>
      <c r="C20" s="2" t="s">
        <v>8</v>
      </c>
      <c r="D20" s="2" t="s">
        <v>17</v>
      </c>
      <c r="E20" s="2" t="s">
        <v>350</v>
      </c>
      <c r="F20" s="2"/>
      <c r="G20" s="3">
        <f>G21+G24</f>
        <v>1262.7</v>
      </c>
      <c r="H20" s="3">
        <f>H21+H24</f>
        <v>0</v>
      </c>
      <c r="I20" s="3">
        <f>I21+I24</f>
        <v>1262.7</v>
      </c>
      <c r="J20" s="65"/>
    </row>
    <row r="21" spans="1:10" ht="23.25">
      <c r="A21" s="47"/>
      <c r="B21" s="1" t="s">
        <v>289</v>
      </c>
      <c r="C21" s="2" t="s">
        <v>8</v>
      </c>
      <c r="D21" s="2" t="s">
        <v>17</v>
      </c>
      <c r="E21" s="2" t="s">
        <v>351</v>
      </c>
      <c r="F21" s="2"/>
      <c r="G21" s="3">
        <f>SUM(G22:G23)</f>
        <v>899.60000000000014</v>
      </c>
      <c r="H21" s="3">
        <f>SUM(H22:H23)</f>
        <v>0</v>
      </c>
      <c r="I21" s="3">
        <f>SUM(I22:I23)</f>
        <v>899.60000000000014</v>
      </c>
      <c r="J21" s="65"/>
    </row>
    <row r="22" spans="1:10">
      <c r="A22" s="47"/>
      <c r="B22" s="1" t="s">
        <v>116</v>
      </c>
      <c r="C22" s="2" t="s">
        <v>8</v>
      </c>
      <c r="D22" s="2" t="s">
        <v>17</v>
      </c>
      <c r="E22" s="2" t="s">
        <v>351</v>
      </c>
      <c r="F22" s="28" t="s">
        <v>13</v>
      </c>
      <c r="G22" s="3">
        <v>690.90000000000009</v>
      </c>
      <c r="H22" s="3"/>
      <c r="I22" s="3">
        <f>G22+H22</f>
        <v>690.90000000000009</v>
      </c>
      <c r="J22" s="65"/>
    </row>
    <row r="23" spans="1:10" ht="34.5">
      <c r="A23" s="47"/>
      <c r="B23" s="1" t="s">
        <v>117</v>
      </c>
      <c r="C23" s="2" t="s">
        <v>8</v>
      </c>
      <c r="D23" s="2" t="s">
        <v>17</v>
      </c>
      <c r="E23" s="2" t="s">
        <v>351</v>
      </c>
      <c r="F23" s="28" t="s">
        <v>118</v>
      </c>
      <c r="G23" s="3">
        <v>208.7</v>
      </c>
      <c r="H23" s="3"/>
      <c r="I23" s="3">
        <f>G23+H23</f>
        <v>208.7</v>
      </c>
      <c r="J23" s="65"/>
    </row>
    <row r="24" spans="1:10">
      <c r="A24" s="47"/>
      <c r="B24" s="1" t="s">
        <v>290</v>
      </c>
      <c r="C24" s="2" t="s">
        <v>8</v>
      </c>
      <c r="D24" s="2" t="s">
        <v>17</v>
      </c>
      <c r="E24" s="2" t="s">
        <v>349</v>
      </c>
      <c r="F24" s="2"/>
      <c r="G24" s="3">
        <f>SUM(G25:G30)</f>
        <v>363.09999999999997</v>
      </c>
      <c r="H24" s="3">
        <f t="shared" ref="H24:I24" si="5">SUM(H25:H30)</f>
        <v>0</v>
      </c>
      <c r="I24" s="3">
        <f t="shared" si="5"/>
        <v>363.09999999999997</v>
      </c>
      <c r="J24" s="65"/>
    </row>
    <row r="25" spans="1:10" ht="23.25">
      <c r="A25" s="47"/>
      <c r="B25" s="1" t="s">
        <v>14</v>
      </c>
      <c r="C25" s="2" t="s">
        <v>8</v>
      </c>
      <c r="D25" s="2" t="s">
        <v>17</v>
      </c>
      <c r="E25" s="2" t="s">
        <v>349</v>
      </c>
      <c r="F25" s="28" t="s">
        <v>23</v>
      </c>
      <c r="G25" s="3">
        <v>42.099999999999994</v>
      </c>
      <c r="H25" s="3"/>
      <c r="I25" s="3">
        <f>G25+H25</f>
        <v>42.099999999999994</v>
      </c>
      <c r="J25" s="65"/>
    </row>
    <row r="26" spans="1:10" ht="34.5">
      <c r="A26" s="47"/>
      <c r="B26" s="1" t="s">
        <v>117</v>
      </c>
      <c r="C26" s="2" t="s">
        <v>8</v>
      </c>
      <c r="D26" s="2" t="s">
        <v>17</v>
      </c>
      <c r="E26" s="2" t="s">
        <v>349</v>
      </c>
      <c r="F26" s="28" t="s">
        <v>118</v>
      </c>
      <c r="G26" s="3">
        <v>9.6999999999999993</v>
      </c>
      <c r="H26" s="3"/>
      <c r="I26" s="3">
        <f>G26+H26</f>
        <v>9.6999999999999993</v>
      </c>
      <c r="J26" s="65"/>
    </row>
    <row r="27" spans="1:10" ht="23.25">
      <c r="A27" s="47"/>
      <c r="B27" s="1" t="s">
        <v>24</v>
      </c>
      <c r="C27" s="2" t="s">
        <v>8</v>
      </c>
      <c r="D27" s="2" t="s">
        <v>17</v>
      </c>
      <c r="E27" s="2" t="s">
        <v>349</v>
      </c>
      <c r="F27" s="28">
        <v>242</v>
      </c>
      <c r="G27" s="3">
        <v>160.6</v>
      </c>
      <c r="H27" s="3"/>
      <c r="I27" s="3">
        <f>G27+H27</f>
        <v>160.6</v>
      </c>
      <c r="J27" s="65"/>
    </row>
    <row r="28" spans="1:10" ht="23.25">
      <c r="A28" s="47"/>
      <c r="B28" s="1" t="s">
        <v>120</v>
      </c>
      <c r="C28" s="2" t="s">
        <v>8</v>
      </c>
      <c r="D28" s="2" t="s">
        <v>17</v>
      </c>
      <c r="E28" s="2" t="s">
        <v>349</v>
      </c>
      <c r="F28" s="28">
        <v>244</v>
      </c>
      <c r="G28" s="3">
        <v>149</v>
      </c>
      <c r="H28" s="3"/>
      <c r="I28" s="3">
        <f>G28+H28</f>
        <v>149</v>
      </c>
      <c r="J28" s="65"/>
    </row>
    <row r="29" spans="1:10">
      <c r="A29" s="47"/>
      <c r="B29" s="1" t="s">
        <v>27</v>
      </c>
      <c r="C29" s="2" t="s">
        <v>8</v>
      </c>
      <c r="D29" s="2" t="s">
        <v>17</v>
      </c>
      <c r="E29" s="2" t="s">
        <v>349</v>
      </c>
      <c r="F29" s="28" t="s">
        <v>131</v>
      </c>
      <c r="G29" s="3">
        <v>1.4</v>
      </c>
      <c r="H29" s="3"/>
      <c r="I29" s="3">
        <f t="shared" ref="I29:I30" si="6">G29+H29</f>
        <v>1.4</v>
      </c>
      <c r="J29" s="65"/>
    </row>
    <row r="30" spans="1:10">
      <c r="A30" s="47"/>
      <c r="B30" s="1" t="s">
        <v>123</v>
      </c>
      <c r="C30" s="2" t="s">
        <v>8</v>
      </c>
      <c r="D30" s="2" t="s">
        <v>17</v>
      </c>
      <c r="E30" s="2" t="s">
        <v>349</v>
      </c>
      <c r="F30" s="28">
        <v>852</v>
      </c>
      <c r="G30" s="3">
        <v>0.3</v>
      </c>
      <c r="H30" s="3"/>
      <c r="I30" s="3">
        <f t="shared" si="6"/>
        <v>0.3</v>
      </c>
      <c r="J30" s="65"/>
    </row>
    <row r="31" spans="1:10">
      <c r="A31" s="47"/>
      <c r="B31" s="12" t="s">
        <v>18</v>
      </c>
      <c r="C31" s="25" t="s">
        <v>8</v>
      </c>
      <c r="D31" s="25" t="s">
        <v>17</v>
      </c>
      <c r="E31" s="25" t="s">
        <v>287</v>
      </c>
      <c r="F31" s="25"/>
      <c r="G31" s="31">
        <f t="shared" ref="G31:I31" si="7">SUM(G32)</f>
        <v>336</v>
      </c>
      <c r="H31" s="45">
        <f t="shared" si="7"/>
        <v>0</v>
      </c>
      <c r="I31" s="31">
        <f t="shared" si="7"/>
        <v>336</v>
      </c>
      <c r="J31" s="65"/>
    </row>
    <row r="32" spans="1:10" ht="33.75">
      <c r="A32" s="47"/>
      <c r="B32" s="12" t="s">
        <v>19</v>
      </c>
      <c r="C32" s="25" t="s">
        <v>8</v>
      </c>
      <c r="D32" s="25" t="s">
        <v>17</v>
      </c>
      <c r="E32" s="25" t="s">
        <v>287</v>
      </c>
      <c r="F32" s="29" t="s">
        <v>20</v>
      </c>
      <c r="G32" s="31">
        <v>336</v>
      </c>
      <c r="H32" s="45"/>
      <c r="I32" s="31">
        <f>G32+H32</f>
        <v>336</v>
      </c>
      <c r="J32" s="65"/>
    </row>
    <row r="33" spans="1:10" ht="33.75">
      <c r="A33" s="47" t="s">
        <v>21</v>
      </c>
      <c r="B33" s="46" t="s">
        <v>119</v>
      </c>
      <c r="C33" s="52" t="s">
        <v>8</v>
      </c>
      <c r="D33" s="52" t="s">
        <v>22</v>
      </c>
      <c r="E33" s="51"/>
      <c r="F33" s="51"/>
      <c r="G33" s="17">
        <f t="shared" ref="G33:I33" si="8">G34</f>
        <v>18096.400000000001</v>
      </c>
      <c r="H33" s="17">
        <f t="shared" si="8"/>
        <v>0</v>
      </c>
      <c r="I33" s="17">
        <f t="shared" si="8"/>
        <v>18096.400000000001</v>
      </c>
      <c r="J33" s="65"/>
    </row>
    <row r="34" spans="1:10">
      <c r="A34" s="47"/>
      <c r="B34" s="1" t="s">
        <v>257</v>
      </c>
      <c r="C34" s="25" t="s">
        <v>8</v>
      </c>
      <c r="D34" s="25" t="s">
        <v>22</v>
      </c>
      <c r="E34" s="25" t="s">
        <v>233</v>
      </c>
      <c r="F34" s="29"/>
      <c r="G34" s="31">
        <f>G35+G37+G40+G44</f>
        <v>18096.400000000001</v>
      </c>
      <c r="H34" s="31">
        <f>H35+H37+H40+H44</f>
        <v>0</v>
      </c>
      <c r="I34" s="31">
        <f>I35+I37+I40+I44</f>
        <v>18096.400000000001</v>
      </c>
      <c r="J34" s="65"/>
    </row>
    <row r="35" spans="1:10" ht="45">
      <c r="A35" s="47"/>
      <c r="B35" s="24" t="s">
        <v>352</v>
      </c>
      <c r="C35" s="2" t="s">
        <v>8</v>
      </c>
      <c r="D35" s="2" t="s">
        <v>22</v>
      </c>
      <c r="E35" s="2" t="s">
        <v>353</v>
      </c>
      <c r="F35" s="28"/>
      <c r="G35" s="3">
        <f>G36</f>
        <v>0.1</v>
      </c>
      <c r="H35" s="3">
        <f>H36</f>
        <v>0</v>
      </c>
      <c r="I35" s="3">
        <f>I36</f>
        <v>0.1</v>
      </c>
      <c r="J35" s="65"/>
    </row>
    <row r="36" spans="1:10" ht="22.5">
      <c r="A36" s="47"/>
      <c r="B36" s="12" t="s">
        <v>120</v>
      </c>
      <c r="C36" s="2" t="s">
        <v>8</v>
      </c>
      <c r="D36" s="2" t="s">
        <v>22</v>
      </c>
      <c r="E36" s="2" t="s">
        <v>353</v>
      </c>
      <c r="F36" s="28" t="s">
        <v>25</v>
      </c>
      <c r="G36" s="3">
        <v>0.1</v>
      </c>
      <c r="H36" s="3"/>
      <c r="I36" s="3">
        <f>G36+H36</f>
        <v>0.1</v>
      </c>
      <c r="J36" s="65"/>
    </row>
    <row r="37" spans="1:10" ht="56.25">
      <c r="A37" s="47"/>
      <c r="B37" s="24" t="s">
        <v>325</v>
      </c>
      <c r="C37" s="2" t="s">
        <v>8</v>
      </c>
      <c r="D37" s="2" t="s">
        <v>22</v>
      </c>
      <c r="E37" s="2" t="s">
        <v>212</v>
      </c>
      <c r="F37" s="2"/>
      <c r="G37" s="3">
        <f t="shared" ref="G37:I37" si="9">G38+G39</f>
        <v>49.400000000000006</v>
      </c>
      <c r="H37" s="3">
        <f t="shared" si="9"/>
        <v>0</v>
      </c>
      <c r="I37" s="3">
        <f t="shared" si="9"/>
        <v>49.400000000000006</v>
      </c>
      <c r="J37" s="65"/>
    </row>
    <row r="38" spans="1:10">
      <c r="A38" s="47"/>
      <c r="B38" s="12" t="s">
        <v>116</v>
      </c>
      <c r="C38" s="2" t="s">
        <v>8</v>
      </c>
      <c r="D38" s="2" t="s">
        <v>22</v>
      </c>
      <c r="E38" s="2" t="s">
        <v>212</v>
      </c>
      <c r="F38" s="2" t="s">
        <v>13</v>
      </c>
      <c r="G38" s="3">
        <v>37.400000000000006</v>
      </c>
      <c r="H38" s="3"/>
      <c r="I38" s="3">
        <f>G38+H38</f>
        <v>37.400000000000006</v>
      </c>
      <c r="J38" s="65"/>
    </row>
    <row r="39" spans="1:10" ht="33.75">
      <c r="A39" s="47"/>
      <c r="B39" s="12" t="s">
        <v>213</v>
      </c>
      <c r="C39" s="2" t="s">
        <v>8</v>
      </c>
      <c r="D39" s="2" t="s">
        <v>22</v>
      </c>
      <c r="E39" s="2" t="s">
        <v>212</v>
      </c>
      <c r="F39" s="2" t="s">
        <v>118</v>
      </c>
      <c r="G39" s="3">
        <v>12</v>
      </c>
      <c r="H39" s="3"/>
      <c r="I39" s="3">
        <f>G39+H39</f>
        <v>12</v>
      </c>
      <c r="J39" s="65"/>
    </row>
    <row r="40" spans="1:10" s="13" customFormat="1" ht="33.75">
      <c r="A40" s="47"/>
      <c r="B40" s="24" t="s">
        <v>124</v>
      </c>
      <c r="C40" s="2" t="s">
        <v>8</v>
      </c>
      <c r="D40" s="2" t="s">
        <v>22</v>
      </c>
      <c r="E40" s="2" t="s">
        <v>125</v>
      </c>
      <c r="F40" s="28"/>
      <c r="G40" s="3">
        <f>SUM(G41:G43)</f>
        <v>943</v>
      </c>
      <c r="H40" s="3">
        <f>SUM(H41:H43)</f>
        <v>0</v>
      </c>
      <c r="I40" s="3">
        <f>SUM(I41:I43)</f>
        <v>943</v>
      </c>
      <c r="J40" s="65"/>
    </row>
    <row r="41" spans="1:10" s="13" customFormat="1">
      <c r="A41" s="47"/>
      <c r="B41" s="12" t="s">
        <v>116</v>
      </c>
      <c r="C41" s="2" t="s">
        <v>8</v>
      </c>
      <c r="D41" s="2" t="s">
        <v>22</v>
      </c>
      <c r="E41" s="2" t="s">
        <v>125</v>
      </c>
      <c r="F41" s="28" t="s">
        <v>13</v>
      </c>
      <c r="G41" s="3">
        <v>641.6</v>
      </c>
      <c r="H41" s="3"/>
      <c r="I41" s="3">
        <f>G41+H41</f>
        <v>641.6</v>
      </c>
      <c r="J41" s="65"/>
    </row>
    <row r="42" spans="1:10" s="14" customFormat="1" ht="33.75">
      <c r="A42" s="47"/>
      <c r="B42" s="12" t="s">
        <v>117</v>
      </c>
      <c r="C42" s="2" t="s">
        <v>8</v>
      </c>
      <c r="D42" s="2" t="s">
        <v>22</v>
      </c>
      <c r="E42" s="2" t="s">
        <v>125</v>
      </c>
      <c r="F42" s="28" t="s">
        <v>118</v>
      </c>
      <c r="G42" s="3">
        <v>193.7</v>
      </c>
      <c r="H42" s="3"/>
      <c r="I42" s="3">
        <f>G42+H42</f>
        <v>193.7</v>
      </c>
      <c r="J42" s="65"/>
    </row>
    <row r="43" spans="1:10" s="14" customFormat="1" ht="22.5">
      <c r="A43" s="47"/>
      <c r="B43" s="12" t="s">
        <v>120</v>
      </c>
      <c r="C43" s="2" t="s">
        <v>8</v>
      </c>
      <c r="D43" s="2" t="s">
        <v>22</v>
      </c>
      <c r="E43" s="2" t="s">
        <v>125</v>
      </c>
      <c r="F43" s="28" t="s">
        <v>25</v>
      </c>
      <c r="G43" s="3">
        <v>107.7</v>
      </c>
      <c r="H43" s="3"/>
      <c r="I43" s="3">
        <f>G43+H43</f>
        <v>107.7</v>
      </c>
      <c r="J43" s="65"/>
    </row>
    <row r="44" spans="1:10" s="14" customFormat="1" ht="22.5">
      <c r="A44" s="47"/>
      <c r="B44" s="12" t="s">
        <v>26</v>
      </c>
      <c r="C44" s="2" t="s">
        <v>8</v>
      </c>
      <c r="D44" s="2" t="s">
        <v>22</v>
      </c>
      <c r="E44" s="2" t="s">
        <v>354</v>
      </c>
      <c r="F44" s="2"/>
      <c r="G44" s="3">
        <f>G45+G48</f>
        <v>17103.900000000001</v>
      </c>
      <c r="H44" s="3">
        <f>H45+H48</f>
        <v>0</v>
      </c>
      <c r="I44" s="3">
        <f>I45+I48</f>
        <v>17103.900000000001</v>
      </c>
      <c r="J44" s="65"/>
    </row>
    <row r="45" spans="1:10" s="14" customFormat="1" ht="22.5">
      <c r="A45" s="47"/>
      <c r="B45" s="12" t="s">
        <v>121</v>
      </c>
      <c r="C45" s="2" t="s">
        <v>8</v>
      </c>
      <c r="D45" s="2" t="s">
        <v>22</v>
      </c>
      <c r="E45" s="2" t="s">
        <v>355</v>
      </c>
      <c r="F45" s="2"/>
      <c r="G45" s="3">
        <f>G46+G47</f>
        <v>14477.1</v>
      </c>
      <c r="H45" s="3">
        <f>H46+H47</f>
        <v>0</v>
      </c>
      <c r="I45" s="3">
        <f>I46+I47</f>
        <v>14477.1</v>
      </c>
      <c r="J45" s="65"/>
    </row>
    <row r="46" spans="1:10" s="14" customFormat="1">
      <c r="A46" s="47"/>
      <c r="B46" s="12" t="s">
        <v>116</v>
      </c>
      <c r="C46" s="2" t="s">
        <v>8</v>
      </c>
      <c r="D46" s="2" t="s">
        <v>22</v>
      </c>
      <c r="E46" s="2" t="s">
        <v>355</v>
      </c>
      <c r="F46" s="28" t="s">
        <v>13</v>
      </c>
      <c r="G46" s="3">
        <v>11119.1</v>
      </c>
      <c r="H46" s="3"/>
      <c r="I46" s="3">
        <f>G46+H46</f>
        <v>11119.1</v>
      </c>
      <c r="J46" s="65"/>
    </row>
    <row r="47" spans="1:10" s="14" customFormat="1" ht="33.75">
      <c r="A47" s="47"/>
      <c r="B47" s="12" t="s">
        <v>117</v>
      </c>
      <c r="C47" s="2" t="s">
        <v>8</v>
      </c>
      <c r="D47" s="2" t="s">
        <v>22</v>
      </c>
      <c r="E47" s="2" t="s">
        <v>355</v>
      </c>
      <c r="F47" s="28" t="s">
        <v>118</v>
      </c>
      <c r="G47" s="3">
        <v>3358</v>
      </c>
      <c r="H47" s="3"/>
      <c r="I47" s="3">
        <f>G47+H47</f>
        <v>3358</v>
      </c>
      <c r="J47" s="65"/>
    </row>
    <row r="48" spans="1:10" s="14" customFormat="1" ht="22.5">
      <c r="A48" s="47"/>
      <c r="B48" s="12" t="s">
        <v>122</v>
      </c>
      <c r="C48" s="2" t="s">
        <v>8</v>
      </c>
      <c r="D48" s="2" t="s">
        <v>22</v>
      </c>
      <c r="E48" s="2" t="s">
        <v>356</v>
      </c>
      <c r="F48" s="2"/>
      <c r="G48" s="3">
        <f>SUM(G49:G55)</f>
        <v>2626.7999999999997</v>
      </c>
      <c r="H48" s="3">
        <f>SUM(H49:H55)</f>
        <v>0</v>
      </c>
      <c r="I48" s="3">
        <f>SUM(I49:I55)</f>
        <v>2626.7999999999997</v>
      </c>
      <c r="J48" s="65"/>
    </row>
    <row r="49" spans="1:10" s="14" customFormat="1" ht="22.5">
      <c r="A49" s="47"/>
      <c r="B49" s="12" t="s">
        <v>14</v>
      </c>
      <c r="C49" s="2" t="s">
        <v>8</v>
      </c>
      <c r="D49" s="2" t="s">
        <v>22</v>
      </c>
      <c r="E49" s="2" t="s">
        <v>356</v>
      </c>
      <c r="F49" s="28" t="s">
        <v>23</v>
      </c>
      <c r="G49" s="3">
        <v>957.7</v>
      </c>
      <c r="H49" s="3"/>
      <c r="I49" s="3">
        <f t="shared" ref="I49:I55" si="10">G49+H49</f>
        <v>957.7</v>
      </c>
      <c r="J49" s="65"/>
    </row>
    <row r="50" spans="1:10" s="14" customFormat="1" ht="33.75">
      <c r="A50" s="47"/>
      <c r="B50" s="12" t="s">
        <v>117</v>
      </c>
      <c r="C50" s="2" t="s">
        <v>8</v>
      </c>
      <c r="D50" s="2" t="s">
        <v>22</v>
      </c>
      <c r="E50" s="2" t="s">
        <v>356</v>
      </c>
      <c r="F50" s="28" t="s">
        <v>118</v>
      </c>
      <c r="G50" s="3">
        <v>255.1</v>
      </c>
      <c r="H50" s="3"/>
      <c r="I50" s="3">
        <f t="shared" si="10"/>
        <v>255.1</v>
      </c>
      <c r="J50" s="65"/>
    </row>
    <row r="51" spans="1:10" s="14" customFormat="1" ht="22.5">
      <c r="A51" s="47"/>
      <c r="B51" s="12" t="s">
        <v>24</v>
      </c>
      <c r="C51" s="2" t="s">
        <v>8</v>
      </c>
      <c r="D51" s="2" t="s">
        <v>22</v>
      </c>
      <c r="E51" s="2" t="s">
        <v>356</v>
      </c>
      <c r="F51" s="28">
        <v>242</v>
      </c>
      <c r="G51" s="3">
        <v>731.3</v>
      </c>
      <c r="H51" s="3"/>
      <c r="I51" s="3">
        <f t="shared" si="10"/>
        <v>731.3</v>
      </c>
      <c r="J51" s="65"/>
    </row>
    <row r="52" spans="1:10" s="14" customFormat="1" ht="22.5">
      <c r="A52" s="47"/>
      <c r="B52" s="12" t="s">
        <v>120</v>
      </c>
      <c r="C52" s="2" t="s">
        <v>8</v>
      </c>
      <c r="D52" s="2" t="s">
        <v>22</v>
      </c>
      <c r="E52" s="2" t="s">
        <v>356</v>
      </c>
      <c r="F52" s="28">
        <v>244</v>
      </c>
      <c r="G52" s="3">
        <v>570.9</v>
      </c>
      <c r="H52" s="3"/>
      <c r="I52" s="3">
        <f t="shared" si="10"/>
        <v>570.9</v>
      </c>
      <c r="J52" s="65"/>
    </row>
    <row r="53" spans="1:10" s="14" customFormat="1">
      <c r="A53" s="47"/>
      <c r="B53" s="12" t="s">
        <v>27</v>
      </c>
      <c r="C53" s="2" t="s">
        <v>8</v>
      </c>
      <c r="D53" s="2" t="s">
        <v>22</v>
      </c>
      <c r="E53" s="2" t="s">
        <v>356</v>
      </c>
      <c r="F53" s="28">
        <v>851</v>
      </c>
      <c r="G53" s="3">
        <v>84.2</v>
      </c>
      <c r="H53" s="3"/>
      <c r="I53" s="3">
        <f t="shared" si="10"/>
        <v>84.2</v>
      </c>
      <c r="J53" s="65"/>
    </row>
    <row r="54" spans="1:10" s="14" customFormat="1">
      <c r="A54" s="47"/>
      <c r="B54" s="12" t="s">
        <v>123</v>
      </c>
      <c r="C54" s="2" t="s">
        <v>8</v>
      </c>
      <c r="D54" s="2" t="s">
        <v>22</v>
      </c>
      <c r="E54" s="2" t="s">
        <v>356</v>
      </c>
      <c r="F54" s="28">
        <v>852</v>
      </c>
      <c r="G54" s="3">
        <v>11.4</v>
      </c>
      <c r="H54" s="3"/>
      <c r="I54" s="3">
        <f t="shared" si="10"/>
        <v>11.4</v>
      </c>
      <c r="J54" s="65"/>
    </row>
    <row r="55" spans="1:10" s="14" customFormat="1">
      <c r="A55" s="47"/>
      <c r="B55" s="12" t="s">
        <v>143</v>
      </c>
      <c r="C55" s="2" t="s">
        <v>8</v>
      </c>
      <c r="D55" s="2" t="s">
        <v>22</v>
      </c>
      <c r="E55" s="2" t="s">
        <v>356</v>
      </c>
      <c r="F55" s="28" t="s">
        <v>144</v>
      </c>
      <c r="G55" s="23">
        <v>16.2</v>
      </c>
      <c r="H55" s="23"/>
      <c r="I55" s="3">
        <f t="shared" si="10"/>
        <v>16.2</v>
      </c>
      <c r="J55" s="65"/>
    </row>
    <row r="56" spans="1:10" s="14" customFormat="1">
      <c r="A56" s="47" t="s">
        <v>28</v>
      </c>
      <c r="B56" s="46" t="s">
        <v>244</v>
      </c>
      <c r="C56" s="52" t="s">
        <v>8</v>
      </c>
      <c r="D56" s="52" t="s">
        <v>60</v>
      </c>
      <c r="E56" s="52"/>
      <c r="F56" s="52"/>
      <c r="G56" s="17">
        <f t="shared" ref="G56:I58" si="11">G57</f>
        <v>7.9</v>
      </c>
      <c r="H56" s="17">
        <f t="shared" si="11"/>
        <v>0</v>
      </c>
      <c r="I56" s="17">
        <f t="shared" si="11"/>
        <v>7.9</v>
      </c>
      <c r="J56" s="65"/>
    </row>
    <row r="57" spans="1:10" s="14" customFormat="1">
      <c r="A57" s="47"/>
      <c r="B57" s="1" t="s">
        <v>257</v>
      </c>
      <c r="C57" s="2" t="s">
        <v>8</v>
      </c>
      <c r="D57" s="2" t="s">
        <v>60</v>
      </c>
      <c r="E57" s="2" t="s">
        <v>233</v>
      </c>
      <c r="F57" s="25"/>
      <c r="G57" s="3">
        <f t="shared" si="11"/>
        <v>7.9</v>
      </c>
      <c r="H57" s="3">
        <f t="shared" si="11"/>
        <v>0</v>
      </c>
      <c r="I57" s="3">
        <f t="shared" si="11"/>
        <v>7.9</v>
      </c>
      <c r="J57" s="65"/>
    </row>
    <row r="58" spans="1:10" s="14" customFormat="1" ht="33.75">
      <c r="A58" s="47"/>
      <c r="B58" s="12" t="s">
        <v>245</v>
      </c>
      <c r="C58" s="2" t="s">
        <v>8</v>
      </c>
      <c r="D58" s="2" t="s">
        <v>60</v>
      </c>
      <c r="E58" s="2" t="s">
        <v>246</v>
      </c>
      <c r="F58" s="25"/>
      <c r="G58" s="3">
        <f t="shared" si="11"/>
        <v>7.9</v>
      </c>
      <c r="H58" s="3">
        <f t="shared" si="11"/>
        <v>0</v>
      </c>
      <c r="I58" s="3">
        <f t="shared" si="11"/>
        <v>7.9</v>
      </c>
      <c r="J58" s="65"/>
    </row>
    <row r="59" spans="1:10" s="14" customFormat="1" ht="22.5">
      <c r="A59" s="47"/>
      <c r="B59" s="12" t="s">
        <v>120</v>
      </c>
      <c r="C59" s="2" t="s">
        <v>8</v>
      </c>
      <c r="D59" s="2" t="s">
        <v>60</v>
      </c>
      <c r="E59" s="2" t="s">
        <v>246</v>
      </c>
      <c r="F59" s="28" t="s">
        <v>25</v>
      </c>
      <c r="G59" s="3">
        <v>7.9</v>
      </c>
      <c r="H59" s="3"/>
      <c r="I59" s="3">
        <f>G59+H59</f>
        <v>7.9</v>
      </c>
      <c r="J59" s="65"/>
    </row>
    <row r="60" spans="1:10" s="14" customFormat="1" ht="33.75">
      <c r="A60" s="47" t="s">
        <v>33</v>
      </c>
      <c r="B60" s="46" t="s">
        <v>29</v>
      </c>
      <c r="C60" s="51" t="s">
        <v>8</v>
      </c>
      <c r="D60" s="51" t="s">
        <v>30</v>
      </c>
      <c r="E60" s="51"/>
      <c r="F60" s="51"/>
      <c r="G60" s="18">
        <f>G61+G76</f>
        <v>7730.7000000000007</v>
      </c>
      <c r="H60" s="18">
        <f>H61+H76</f>
        <v>0</v>
      </c>
      <c r="I60" s="18">
        <f>I61+I76</f>
        <v>7730.7000000000007</v>
      </c>
      <c r="J60" s="65"/>
    </row>
    <row r="61" spans="1:10" s="14" customFormat="1" ht="22.5">
      <c r="A61" s="47"/>
      <c r="B61" s="12" t="s">
        <v>258</v>
      </c>
      <c r="C61" s="2" t="s">
        <v>8</v>
      </c>
      <c r="D61" s="2" t="s">
        <v>30</v>
      </c>
      <c r="E61" s="2" t="s">
        <v>259</v>
      </c>
      <c r="F61" s="28"/>
      <c r="G61" s="3">
        <f>G62</f>
        <v>6133.7000000000007</v>
      </c>
      <c r="H61" s="3">
        <f>H62</f>
        <v>0</v>
      </c>
      <c r="I61" s="3">
        <f>I62</f>
        <v>6133.7000000000007</v>
      </c>
      <c r="J61" s="65"/>
    </row>
    <row r="62" spans="1:10" s="14" customFormat="1" ht="22.5">
      <c r="A62" s="47"/>
      <c r="B62" s="12" t="s">
        <v>126</v>
      </c>
      <c r="C62" s="2" t="s">
        <v>8</v>
      </c>
      <c r="D62" s="2" t="s">
        <v>30</v>
      </c>
      <c r="E62" s="2" t="s">
        <v>127</v>
      </c>
      <c r="F62" s="28"/>
      <c r="G62" s="3">
        <f>G63+G74</f>
        <v>6133.7000000000007</v>
      </c>
      <c r="H62" s="3">
        <f t="shared" ref="H62:I62" si="12">H63+H74</f>
        <v>0</v>
      </c>
      <c r="I62" s="3">
        <f t="shared" si="12"/>
        <v>6133.7000000000007</v>
      </c>
      <c r="J62" s="65"/>
    </row>
    <row r="63" spans="1:10" s="14" customFormat="1" ht="22.5">
      <c r="A63" s="47"/>
      <c r="B63" s="12" t="s">
        <v>128</v>
      </c>
      <c r="C63" s="2" t="s">
        <v>8</v>
      </c>
      <c r="D63" s="2" t="s">
        <v>30</v>
      </c>
      <c r="E63" s="2" t="s">
        <v>357</v>
      </c>
      <c r="F63" s="28"/>
      <c r="G63" s="3">
        <f>G64+G67</f>
        <v>6131.6</v>
      </c>
      <c r="H63" s="3">
        <f>H64+H67</f>
        <v>0</v>
      </c>
      <c r="I63" s="3">
        <f>I64+I67</f>
        <v>6131.6</v>
      </c>
      <c r="J63" s="65"/>
    </row>
    <row r="64" spans="1:10" s="14" customFormat="1" ht="22.5">
      <c r="A64" s="47"/>
      <c r="B64" s="12" t="s">
        <v>129</v>
      </c>
      <c r="C64" s="2" t="s">
        <v>8</v>
      </c>
      <c r="D64" s="2" t="s">
        <v>30</v>
      </c>
      <c r="E64" s="2" t="s">
        <v>358</v>
      </c>
      <c r="F64" s="28"/>
      <c r="G64" s="3">
        <f>G65+G66</f>
        <v>5022.6000000000004</v>
      </c>
      <c r="H64" s="3">
        <f>H65+H66</f>
        <v>0</v>
      </c>
      <c r="I64" s="3">
        <f>I65+I66</f>
        <v>5022.6000000000004</v>
      </c>
      <c r="J64" s="65"/>
    </row>
    <row r="65" spans="1:10" s="14" customFormat="1">
      <c r="A65" s="47"/>
      <c r="B65" s="12" t="s">
        <v>116</v>
      </c>
      <c r="C65" s="2" t="s">
        <v>8</v>
      </c>
      <c r="D65" s="2" t="s">
        <v>30</v>
      </c>
      <c r="E65" s="2" t="s">
        <v>358</v>
      </c>
      <c r="F65" s="28" t="s">
        <v>13</v>
      </c>
      <c r="G65" s="3">
        <v>3857.6000000000004</v>
      </c>
      <c r="H65" s="3"/>
      <c r="I65" s="3">
        <f>G65+H65</f>
        <v>3857.6000000000004</v>
      </c>
      <c r="J65" s="65"/>
    </row>
    <row r="66" spans="1:10" s="14" customFormat="1" ht="33.75">
      <c r="A66" s="47"/>
      <c r="B66" s="12" t="s">
        <v>117</v>
      </c>
      <c r="C66" s="2" t="s">
        <v>8</v>
      </c>
      <c r="D66" s="2" t="s">
        <v>30</v>
      </c>
      <c r="E66" s="2" t="s">
        <v>358</v>
      </c>
      <c r="F66" s="28" t="s">
        <v>118</v>
      </c>
      <c r="G66" s="3">
        <v>1165</v>
      </c>
      <c r="H66" s="3"/>
      <c r="I66" s="3">
        <f>G66+H66</f>
        <v>1165</v>
      </c>
      <c r="J66" s="65"/>
    </row>
    <row r="67" spans="1:10" s="14" customFormat="1" ht="22.5">
      <c r="A67" s="47"/>
      <c r="B67" s="12" t="s">
        <v>130</v>
      </c>
      <c r="C67" s="2" t="s">
        <v>8</v>
      </c>
      <c r="D67" s="2" t="s">
        <v>30</v>
      </c>
      <c r="E67" s="2" t="s">
        <v>359</v>
      </c>
      <c r="F67" s="28"/>
      <c r="G67" s="3">
        <f>SUM(G68:G73)</f>
        <v>1109</v>
      </c>
      <c r="H67" s="3">
        <f t="shared" ref="H67:I67" si="13">SUM(H68:H73)</f>
        <v>0</v>
      </c>
      <c r="I67" s="3">
        <f t="shared" si="13"/>
        <v>1109</v>
      </c>
      <c r="J67" s="65"/>
    </row>
    <row r="68" spans="1:10" s="14" customFormat="1" ht="22.5">
      <c r="A68" s="47"/>
      <c r="B68" s="12" t="s">
        <v>14</v>
      </c>
      <c r="C68" s="2" t="s">
        <v>8</v>
      </c>
      <c r="D68" s="2" t="s">
        <v>30</v>
      </c>
      <c r="E68" s="2" t="s">
        <v>359</v>
      </c>
      <c r="F68" s="28" t="s">
        <v>23</v>
      </c>
      <c r="G68" s="3">
        <v>399.7</v>
      </c>
      <c r="H68" s="3"/>
      <c r="I68" s="3">
        <f>G68+H68</f>
        <v>399.7</v>
      </c>
      <c r="J68" s="65"/>
    </row>
    <row r="69" spans="1:10" s="14" customFormat="1" ht="33.75">
      <c r="A69" s="47"/>
      <c r="B69" s="12" t="s">
        <v>117</v>
      </c>
      <c r="C69" s="2" t="s">
        <v>8</v>
      </c>
      <c r="D69" s="2" t="s">
        <v>30</v>
      </c>
      <c r="E69" s="2" t="s">
        <v>359</v>
      </c>
      <c r="F69" s="28" t="s">
        <v>118</v>
      </c>
      <c r="G69" s="3">
        <v>74.900000000000006</v>
      </c>
      <c r="H69" s="3"/>
      <c r="I69" s="3">
        <f>G69+H69</f>
        <v>74.900000000000006</v>
      </c>
      <c r="J69" s="65"/>
    </row>
    <row r="70" spans="1:10" s="14" customFormat="1" ht="22.5">
      <c r="A70" s="47"/>
      <c r="B70" s="12" t="s">
        <v>24</v>
      </c>
      <c r="C70" s="2" t="s">
        <v>8</v>
      </c>
      <c r="D70" s="2" t="s">
        <v>30</v>
      </c>
      <c r="E70" s="2" t="s">
        <v>359</v>
      </c>
      <c r="F70" s="28">
        <v>242</v>
      </c>
      <c r="G70" s="3">
        <v>375.2</v>
      </c>
      <c r="H70" s="3"/>
      <c r="I70" s="3">
        <f>G70+H70</f>
        <v>375.2</v>
      </c>
      <c r="J70" s="65"/>
    </row>
    <row r="71" spans="1:10" s="14" customFormat="1" ht="23.25">
      <c r="A71" s="47"/>
      <c r="B71" s="1" t="s">
        <v>120</v>
      </c>
      <c r="C71" s="2" t="s">
        <v>8</v>
      </c>
      <c r="D71" s="2" t="s">
        <v>30</v>
      </c>
      <c r="E71" s="2" t="s">
        <v>359</v>
      </c>
      <c r="F71" s="28">
        <v>244</v>
      </c>
      <c r="G71" s="3">
        <v>257.8</v>
      </c>
      <c r="H71" s="3">
        <v>-0.5</v>
      </c>
      <c r="I71" s="3">
        <f>G71+H71</f>
        <v>257.3</v>
      </c>
      <c r="J71" s="65"/>
    </row>
    <row r="72" spans="1:10" s="14" customFormat="1">
      <c r="A72" s="47"/>
      <c r="B72" s="12" t="s">
        <v>132</v>
      </c>
      <c r="C72" s="2" t="s">
        <v>8</v>
      </c>
      <c r="D72" s="2" t="s">
        <v>30</v>
      </c>
      <c r="E72" s="2" t="s">
        <v>359</v>
      </c>
      <c r="F72" s="28">
        <v>852</v>
      </c>
      <c r="G72" s="3">
        <v>1.4</v>
      </c>
      <c r="H72" s="3"/>
      <c r="I72" s="3">
        <f>G72+H72</f>
        <v>1.4</v>
      </c>
      <c r="J72" s="65"/>
    </row>
    <row r="73" spans="1:10" s="14" customFormat="1">
      <c r="A73" s="47"/>
      <c r="B73" s="84" t="s">
        <v>143</v>
      </c>
      <c r="C73" s="85" t="s">
        <v>8</v>
      </c>
      <c r="D73" s="85" t="s">
        <v>30</v>
      </c>
      <c r="E73" s="85" t="s">
        <v>359</v>
      </c>
      <c r="F73" s="86" t="s">
        <v>144</v>
      </c>
      <c r="G73" s="83"/>
      <c r="H73" s="16">
        <v>0.5</v>
      </c>
      <c r="I73" s="3">
        <f t="shared" ref="I73" si="14">G73+H73</f>
        <v>0.5</v>
      </c>
      <c r="J73" s="65"/>
    </row>
    <row r="74" spans="1:10" s="14" customFormat="1" ht="45.75">
      <c r="A74" s="47"/>
      <c r="B74" s="1" t="s">
        <v>326</v>
      </c>
      <c r="C74" s="2" t="s">
        <v>8</v>
      </c>
      <c r="D74" s="2" t="s">
        <v>30</v>
      </c>
      <c r="E74" s="2" t="s">
        <v>327</v>
      </c>
      <c r="F74" s="28"/>
      <c r="G74" s="3">
        <f t="shared" ref="G74:I74" si="15">G75</f>
        <v>2.1</v>
      </c>
      <c r="H74" s="3">
        <f t="shared" si="15"/>
        <v>0</v>
      </c>
      <c r="I74" s="3">
        <f t="shared" si="15"/>
        <v>2.1</v>
      </c>
      <c r="J74" s="65"/>
    </row>
    <row r="75" spans="1:10" s="14" customFormat="1" ht="23.25">
      <c r="A75" s="47"/>
      <c r="B75" s="1" t="s">
        <v>120</v>
      </c>
      <c r="C75" s="2" t="s">
        <v>8</v>
      </c>
      <c r="D75" s="2" t="s">
        <v>30</v>
      </c>
      <c r="E75" s="2" t="s">
        <v>327</v>
      </c>
      <c r="F75" s="28" t="s">
        <v>25</v>
      </c>
      <c r="G75" s="3">
        <v>2.1</v>
      </c>
      <c r="H75" s="3"/>
      <c r="I75" s="3">
        <f>G75+H75</f>
        <v>2.1</v>
      </c>
      <c r="J75" s="65"/>
    </row>
    <row r="76" spans="1:10" s="14" customFormat="1">
      <c r="A76" s="47"/>
      <c r="B76" s="1" t="s">
        <v>257</v>
      </c>
      <c r="C76" s="2" t="s">
        <v>8</v>
      </c>
      <c r="D76" s="2" t="s">
        <v>30</v>
      </c>
      <c r="E76" s="2" t="s">
        <v>233</v>
      </c>
      <c r="F76" s="2"/>
      <c r="G76" s="3">
        <f t="shared" ref="G76:I76" si="16">G77</f>
        <v>1597</v>
      </c>
      <c r="H76" s="3">
        <f t="shared" si="16"/>
        <v>0</v>
      </c>
      <c r="I76" s="3">
        <f t="shared" si="16"/>
        <v>1597</v>
      </c>
      <c r="J76" s="65"/>
    </row>
    <row r="77" spans="1:10" s="14" customFormat="1" ht="23.25">
      <c r="A77" s="47"/>
      <c r="B77" s="1" t="s">
        <v>31</v>
      </c>
      <c r="C77" s="2" t="s">
        <v>8</v>
      </c>
      <c r="D77" s="2" t="s">
        <v>30</v>
      </c>
      <c r="E77" s="2" t="s">
        <v>291</v>
      </c>
      <c r="F77" s="2"/>
      <c r="G77" s="3">
        <f t="shared" ref="G77:I77" si="17">G78+G81</f>
        <v>1597</v>
      </c>
      <c r="H77" s="3">
        <f t="shared" si="17"/>
        <v>0</v>
      </c>
      <c r="I77" s="3">
        <f t="shared" si="17"/>
        <v>1597</v>
      </c>
      <c r="J77" s="65"/>
    </row>
    <row r="78" spans="1:10" s="14" customFormat="1" ht="23.25">
      <c r="A78" s="47"/>
      <c r="B78" s="1" t="s">
        <v>133</v>
      </c>
      <c r="C78" s="2" t="s">
        <v>8</v>
      </c>
      <c r="D78" s="2" t="s">
        <v>30</v>
      </c>
      <c r="E78" s="2" t="s">
        <v>292</v>
      </c>
      <c r="F78" s="2"/>
      <c r="G78" s="3">
        <f t="shared" ref="G78:I78" si="18">SUM(G79:G80)</f>
        <v>1167</v>
      </c>
      <c r="H78" s="3">
        <f t="shared" si="18"/>
        <v>0</v>
      </c>
      <c r="I78" s="3">
        <f t="shared" si="18"/>
        <v>1167</v>
      </c>
      <c r="J78" s="65"/>
    </row>
    <row r="79" spans="1:10" s="14" customFormat="1">
      <c r="A79" s="47"/>
      <c r="B79" s="1" t="s">
        <v>116</v>
      </c>
      <c r="C79" s="2" t="s">
        <v>8</v>
      </c>
      <c r="D79" s="2" t="s">
        <v>30</v>
      </c>
      <c r="E79" s="2" t="s">
        <v>292</v>
      </c>
      <c r="F79" s="28">
        <v>121</v>
      </c>
      <c r="G79" s="3">
        <v>896.3</v>
      </c>
      <c r="H79" s="3"/>
      <c r="I79" s="3">
        <f>G79+H79</f>
        <v>896.3</v>
      </c>
      <c r="J79" s="65"/>
    </row>
    <row r="80" spans="1:10" s="14" customFormat="1" ht="34.5">
      <c r="A80" s="47"/>
      <c r="B80" s="1" t="s">
        <v>117</v>
      </c>
      <c r="C80" s="2" t="s">
        <v>8</v>
      </c>
      <c r="D80" s="2" t="s">
        <v>30</v>
      </c>
      <c r="E80" s="2" t="s">
        <v>292</v>
      </c>
      <c r="F80" s="28" t="s">
        <v>118</v>
      </c>
      <c r="G80" s="3">
        <v>270.7</v>
      </c>
      <c r="H80" s="3"/>
      <c r="I80" s="3">
        <f>G80+H80</f>
        <v>270.7</v>
      </c>
      <c r="J80" s="65"/>
    </row>
    <row r="81" spans="1:10" s="14" customFormat="1" ht="23.25">
      <c r="A81" s="47"/>
      <c r="B81" s="1" t="s">
        <v>134</v>
      </c>
      <c r="C81" s="2" t="s">
        <v>8</v>
      </c>
      <c r="D81" s="2" t="s">
        <v>30</v>
      </c>
      <c r="E81" s="2" t="s">
        <v>293</v>
      </c>
      <c r="F81" s="28"/>
      <c r="G81" s="3">
        <f t="shared" ref="G81:I81" si="19">SUM(G82:G85)</f>
        <v>430</v>
      </c>
      <c r="H81" s="3">
        <f t="shared" si="19"/>
        <v>0</v>
      </c>
      <c r="I81" s="3">
        <f t="shared" si="19"/>
        <v>430</v>
      </c>
      <c r="J81" s="65"/>
    </row>
    <row r="82" spans="1:10" s="14" customFormat="1" ht="23.25">
      <c r="A82" s="47"/>
      <c r="B82" s="1" t="s">
        <v>14</v>
      </c>
      <c r="C82" s="2" t="s">
        <v>8</v>
      </c>
      <c r="D82" s="2" t="s">
        <v>30</v>
      </c>
      <c r="E82" s="2" t="s">
        <v>293</v>
      </c>
      <c r="F82" s="28" t="s">
        <v>23</v>
      </c>
      <c r="G82" s="3">
        <v>126.8</v>
      </c>
      <c r="H82" s="3"/>
      <c r="I82" s="3">
        <f>G82+H82</f>
        <v>126.8</v>
      </c>
      <c r="J82" s="65"/>
    </row>
    <row r="83" spans="1:10" s="14" customFormat="1" ht="34.5">
      <c r="A83" s="47"/>
      <c r="B83" s="1" t="s">
        <v>117</v>
      </c>
      <c r="C83" s="2" t="s">
        <v>8</v>
      </c>
      <c r="D83" s="2" t="s">
        <v>30</v>
      </c>
      <c r="E83" s="2" t="s">
        <v>293</v>
      </c>
      <c r="F83" s="28" t="s">
        <v>118</v>
      </c>
      <c r="G83" s="3">
        <v>22.3</v>
      </c>
      <c r="H83" s="3"/>
      <c r="I83" s="3">
        <f>G83+H83</f>
        <v>22.3</v>
      </c>
      <c r="J83" s="65"/>
    </row>
    <row r="84" spans="1:10" s="14" customFormat="1" ht="23.25">
      <c r="A84" s="47"/>
      <c r="B84" s="1" t="s">
        <v>24</v>
      </c>
      <c r="C84" s="2" t="s">
        <v>8</v>
      </c>
      <c r="D84" s="2" t="s">
        <v>30</v>
      </c>
      <c r="E84" s="2" t="s">
        <v>293</v>
      </c>
      <c r="F84" s="28" t="s">
        <v>32</v>
      </c>
      <c r="G84" s="3">
        <v>152.1</v>
      </c>
      <c r="H84" s="3"/>
      <c r="I84" s="3">
        <f>G84+H84</f>
        <v>152.1</v>
      </c>
      <c r="J84" s="65"/>
    </row>
    <row r="85" spans="1:10" s="14" customFormat="1" ht="23.25">
      <c r="A85" s="47"/>
      <c r="B85" s="1" t="s">
        <v>120</v>
      </c>
      <c r="C85" s="2" t="s">
        <v>8</v>
      </c>
      <c r="D85" s="2" t="s">
        <v>30</v>
      </c>
      <c r="E85" s="2" t="s">
        <v>293</v>
      </c>
      <c r="F85" s="28" t="s">
        <v>25</v>
      </c>
      <c r="G85" s="3">
        <v>128.80000000000001</v>
      </c>
      <c r="H85" s="3"/>
      <c r="I85" s="3">
        <f>G85+H85</f>
        <v>128.80000000000001</v>
      </c>
      <c r="J85" s="65"/>
    </row>
    <row r="86" spans="1:10" s="14" customFormat="1">
      <c r="A86" s="47"/>
      <c r="B86" s="41" t="s">
        <v>360</v>
      </c>
      <c r="C86" s="44" t="s">
        <v>8</v>
      </c>
      <c r="D86" s="43" t="s">
        <v>68</v>
      </c>
      <c r="E86" s="44"/>
      <c r="F86" s="44"/>
      <c r="G86" s="15">
        <f t="shared" ref="G86:I86" si="20">G87</f>
        <v>399.2</v>
      </c>
      <c r="H86" s="15">
        <f t="shared" si="20"/>
        <v>91.4</v>
      </c>
      <c r="I86" s="15">
        <f t="shared" si="20"/>
        <v>490.6</v>
      </c>
      <c r="J86" s="65"/>
    </row>
    <row r="87" spans="1:10" s="14" customFormat="1">
      <c r="A87" s="47"/>
      <c r="B87" s="1" t="s">
        <v>257</v>
      </c>
      <c r="C87" s="2" t="s">
        <v>8</v>
      </c>
      <c r="D87" s="2" t="s">
        <v>68</v>
      </c>
      <c r="E87" s="2" t="s">
        <v>233</v>
      </c>
      <c r="F87" s="2"/>
      <c r="G87" s="3">
        <f>G88+G90</f>
        <v>399.2</v>
      </c>
      <c r="H87" s="3">
        <f t="shared" ref="H87:I87" si="21">H88+H90</f>
        <v>91.4</v>
      </c>
      <c r="I87" s="3">
        <f t="shared" si="21"/>
        <v>490.6</v>
      </c>
      <c r="J87" s="65"/>
    </row>
    <row r="88" spans="1:10" s="14" customFormat="1" ht="23.25">
      <c r="A88" s="47"/>
      <c r="B88" s="1" t="s">
        <v>361</v>
      </c>
      <c r="C88" s="2" t="s">
        <v>8</v>
      </c>
      <c r="D88" s="2" t="s">
        <v>68</v>
      </c>
      <c r="E88" s="2" t="s">
        <v>363</v>
      </c>
      <c r="F88" s="2"/>
      <c r="G88" s="3">
        <f>SUM(G89:G89)</f>
        <v>399.2</v>
      </c>
      <c r="H88" s="3">
        <f>SUM(H89:H89)</f>
        <v>0</v>
      </c>
      <c r="I88" s="3">
        <f>SUM(I89:I89)</f>
        <v>399.2</v>
      </c>
      <c r="J88" s="65"/>
    </row>
    <row r="89" spans="1:10" s="14" customFormat="1">
      <c r="A89" s="47"/>
      <c r="B89" s="1" t="s">
        <v>362</v>
      </c>
      <c r="C89" s="2" t="s">
        <v>8</v>
      </c>
      <c r="D89" s="2" t="s">
        <v>68</v>
      </c>
      <c r="E89" s="2" t="s">
        <v>363</v>
      </c>
      <c r="F89" s="28" t="s">
        <v>364</v>
      </c>
      <c r="G89" s="3">
        <v>399.2</v>
      </c>
      <c r="H89" s="3"/>
      <c r="I89" s="3">
        <f>G89+H89</f>
        <v>399.2</v>
      </c>
      <c r="J89" s="65"/>
    </row>
    <row r="90" spans="1:10" s="14" customFormat="1" ht="45.75">
      <c r="A90" s="47"/>
      <c r="B90" s="87" t="s">
        <v>516</v>
      </c>
      <c r="C90" s="85" t="s">
        <v>8</v>
      </c>
      <c r="D90" s="85" t="s">
        <v>68</v>
      </c>
      <c r="E90" s="85" t="s">
        <v>517</v>
      </c>
      <c r="F90" s="86"/>
      <c r="G90" s="83">
        <f>G91</f>
        <v>0</v>
      </c>
      <c r="H90" s="83">
        <f>H91</f>
        <v>91.4</v>
      </c>
      <c r="I90" s="83">
        <f>I91</f>
        <v>91.4</v>
      </c>
      <c r="J90" s="65"/>
    </row>
    <row r="91" spans="1:10" s="14" customFormat="1" ht="22.5">
      <c r="A91" s="47"/>
      <c r="B91" s="84" t="s">
        <v>120</v>
      </c>
      <c r="C91" s="85" t="s">
        <v>8</v>
      </c>
      <c r="D91" s="85" t="s">
        <v>68</v>
      </c>
      <c r="E91" s="85" t="s">
        <v>517</v>
      </c>
      <c r="F91" s="86" t="s">
        <v>25</v>
      </c>
      <c r="G91" s="83"/>
      <c r="H91" s="83">
        <v>91.4</v>
      </c>
      <c r="I91" s="83">
        <f>G91+H91</f>
        <v>91.4</v>
      </c>
      <c r="J91" s="65"/>
    </row>
    <row r="92" spans="1:10" s="14" customFormat="1">
      <c r="A92" s="47" t="s">
        <v>38</v>
      </c>
      <c r="B92" s="46" t="s">
        <v>34</v>
      </c>
      <c r="C92" s="52" t="s">
        <v>8</v>
      </c>
      <c r="D92" s="52" t="s">
        <v>35</v>
      </c>
      <c r="E92" s="52"/>
      <c r="F92" s="54"/>
      <c r="G92" s="17">
        <f>G93</f>
        <v>2000</v>
      </c>
      <c r="H92" s="18">
        <f t="shared" ref="H92:I92" si="22">H93</f>
        <v>-149.80000000000001</v>
      </c>
      <c r="I92" s="17">
        <f t="shared" si="22"/>
        <v>1850.2</v>
      </c>
      <c r="J92" s="65"/>
    </row>
    <row r="93" spans="1:10" s="14" customFormat="1">
      <c r="A93" s="47"/>
      <c r="B93" s="1" t="s">
        <v>257</v>
      </c>
      <c r="C93" s="25" t="s">
        <v>8</v>
      </c>
      <c r="D93" s="25" t="s">
        <v>35</v>
      </c>
      <c r="E93" s="25" t="s">
        <v>233</v>
      </c>
      <c r="F93" s="25"/>
      <c r="G93" s="31">
        <f>G94+G96</f>
        <v>2000</v>
      </c>
      <c r="H93" s="31">
        <f>H94+H96</f>
        <v>-149.80000000000001</v>
      </c>
      <c r="I93" s="31">
        <f>I94+I96</f>
        <v>1850.2</v>
      </c>
      <c r="J93" s="65"/>
    </row>
    <row r="94" spans="1:10" s="14" customFormat="1" ht="27.75" customHeight="1">
      <c r="A94" s="47"/>
      <c r="B94" s="12" t="s">
        <v>365</v>
      </c>
      <c r="C94" s="2" t="s">
        <v>8</v>
      </c>
      <c r="D94" s="2" t="s">
        <v>35</v>
      </c>
      <c r="E94" s="2" t="s">
        <v>366</v>
      </c>
      <c r="F94" s="2"/>
      <c r="G94" s="3">
        <f>G95</f>
        <v>2000</v>
      </c>
      <c r="H94" s="3">
        <f t="shared" ref="H94:I94" si="23">H95</f>
        <v>-149.80000000000001</v>
      </c>
      <c r="I94" s="3">
        <f t="shared" si="23"/>
        <v>1850.2</v>
      </c>
      <c r="J94" s="65"/>
    </row>
    <row r="95" spans="1:10" s="14" customFormat="1">
      <c r="A95" s="47"/>
      <c r="B95" s="12" t="s">
        <v>37</v>
      </c>
      <c r="C95" s="2" t="s">
        <v>8</v>
      </c>
      <c r="D95" s="2" t="s">
        <v>35</v>
      </c>
      <c r="E95" s="2" t="s">
        <v>366</v>
      </c>
      <c r="F95" s="2">
        <v>870</v>
      </c>
      <c r="G95" s="3">
        <v>2000</v>
      </c>
      <c r="H95" s="3">
        <v>-149.80000000000001</v>
      </c>
      <c r="I95" s="3">
        <f>G95+H95</f>
        <v>1850.2</v>
      </c>
      <c r="J95" s="65"/>
    </row>
    <row r="96" spans="1:10" s="14" customFormat="1">
      <c r="A96" s="47"/>
      <c r="B96" s="12" t="s">
        <v>36</v>
      </c>
      <c r="C96" s="25" t="s">
        <v>8</v>
      </c>
      <c r="D96" s="25" t="s">
        <v>35</v>
      </c>
      <c r="E96" s="25" t="s">
        <v>135</v>
      </c>
      <c r="F96" s="25"/>
      <c r="G96" s="31">
        <f>G97</f>
        <v>0</v>
      </c>
      <c r="H96" s="45">
        <f>H97</f>
        <v>0</v>
      </c>
      <c r="I96" s="31">
        <f>I97</f>
        <v>0</v>
      </c>
      <c r="J96" s="65"/>
    </row>
    <row r="97" spans="1:10" s="14" customFormat="1">
      <c r="A97" s="47"/>
      <c r="B97" s="12" t="s">
        <v>37</v>
      </c>
      <c r="C97" s="25" t="s">
        <v>8</v>
      </c>
      <c r="D97" s="25" t="s">
        <v>35</v>
      </c>
      <c r="E97" s="25" t="s">
        <v>135</v>
      </c>
      <c r="F97" s="25">
        <v>870</v>
      </c>
      <c r="G97" s="31">
        <v>0</v>
      </c>
      <c r="H97" s="45"/>
      <c r="I97" s="31">
        <f>G97+H97</f>
        <v>0</v>
      </c>
      <c r="J97" s="65"/>
    </row>
    <row r="98" spans="1:10" s="14" customFormat="1">
      <c r="A98" s="47" t="s">
        <v>253</v>
      </c>
      <c r="B98" s="46" t="s">
        <v>39</v>
      </c>
      <c r="C98" s="52" t="s">
        <v>8</v>
      </c>
      <c r="D98" s="52" t="s">
        <v>40</v>
      </c>
      <c r="E98" s="52"/>
      <c r="F98" s="54"/>
      <c r="G98" s="15">
        <f>G123+G99</f>
        <v>16639.2</v>
      </c>
      <c r="H98" s="15">
        <f>H123+H99</f>
        <v>0</v>
      </c>
      <c r="I98" s="15">
        <f>I123+I99</f>
        <v>16639.2</v>
      </c>
      <c r="J98" s="65"/>
    </row>
    <row r="99" spans="1:10" s="14" customFormat="1" ht="23.25">
      <c r="A99" s="47"/>
      <c r="B99" s="1" t="s">
        <v>261</v>
      </c>
      <c r="C99" s="2" t="s">
        <v>8</v>
      </c>
      <c r="D99" s="2" t="s">
        <v>40</v>
      </c>
      <c r="E99" s="2" t="s">
        <v>260</v>
      </c>
      <c r="F99" s="29"/>
      <c r="G99" s="3">
        <f>G100+G113+G118</f>
        <v>14210</v>
      </c>
      <c r="H99" s="3">
        <f>H100+H113+H118</f>
        <v>0</v>
      </c>
      <c r="I99" s="3">
        <f>I100+I113+I118</f>
        <v>14210</v>
      </c>
      <c r="J99" s="65"/>
    </row>
    <row r="100" spans="1:10" s="14" customFormat="1" ht="22.5">
      <c r="A100" s="47"/>
      <c r="B100" s="12" t="s">
        <v>146</v>
      </c>
      <c r="C100" s="2" t="s">
        <v>8</v>
      </c>
      <c r="D100" s="2" t="s">
        <v>40</v>
      </c>
      <c r="E100" s="28" t="s">
        <v>373</v>
      </c>
      <c r="F100" s="28"/>
      <c r="G100" s="3">
        <f>SUM(G101,G104,G111)</f>
        <v>14181.9</v>
      </c>
      <c r="H100" s="3">
        <f>SUM(H101,H104,H111)</f>
        <v>0</v>
      </c>
      <c r="I100" s="3">
        <f>SUM(I101,I104,I111)</f>
        <v>14181.9</v>
      </c>
      <c r="J100" s="65"/>
    </row>
    <row r="101" spans="1:10" s="14" customFormat="1" ht="22.5">
      <c r="A101" s="47"/>
      <c r="B101" s="12" t="s">
        <v>147</v>
      </c>
      <c r="C101" s="2" t="s">
        <v>8</v>
      </c>
      <c r="D101" s="2" t="s">
        <v>40</v>
      </c>
      <c r="E101" s="28" t="s">
        <v>374</v>
      </c>
      <c r="F101" s="28"/>
      <c r="G101" s="3">
        <f>G102+G103</f>
        <v>7506</v>
      </c>
      <c r="H101" s="3">
        <f>H102+H103</f>
        <v>0</v>
      </c>
      <c r="I101" s="3">
        <f>I102+I103</f>
        <v>7506</v>
      </c>
      <c r="J101" s="65"/>
    </row>
    <row r="102" spans="1:10" s="14" customFormat="1">
      <c r="A102" s="47"/>
      <c r="B102" s="12" t="s">
        <v>230</v>
      </c>
      <c r="C102" s="2" t="s">
        <v>8</v>
      </c>
      <c r="D102" s="2" t="s">
        <v>40</v>
      </c>
      <c r="E102" s="28" t="s">
        <v>374</v>
      </c>
      <c r="F102" s="28" t="s">
        <v>41</v>
      </c>
      <c r="G102" s="3">
        <v>5765</v>
      </c>
      <c r="H102" s="3"/>
      <c r="I102" s="3">
        <f>G102+H102</f>
        <v>5765</v>
      </c>
      <c r="J102" s="65"/>
    </row>
    <row r="103" spans="1:10" s="14" customFormat="1" ht="22.5">
      <c r="A103" s="47"/>
      <c r="B103" s="12" t="s">
        <v>232</v>
      </c>
      <c r="C103" s="2" t="s">
        <v>8</v>
      </c>
      <c r="D103" s="2" t="s">
        <v>40</v>
      </c>
      <c r="E103" s="28" t="s">
        <v>374</v>
      </c>
      <c r="F103" s="28" t="s">
        <v>148</v>
      </c>
      <c r="G103" s="3">
        <v>1741</v>
      </c>
      <c r="H103" s="3"/>
      <c r="I103" s="3">
        <f>G103+H103</f>
        <v>1741</v>
      </c>
      <c r="J103" s="65"/>
    </row>
    <row r="104" spans="1:10" s="14" customFormat="1" ht="22.5">
      <c r="A104" s="47"/>
      <c r="B104" s="12" t="s">
        <v>149</v>
      </c>
      <c r="C104" s="2" t="s">
        <v>8</v>
      </c>
      <c r="D104" s="2" t="s">
        <v>40</v>
      </c>
      <c r="E104" s="28" t="s">
        <v>375</v>
      </c>
      <c r="F104" s="28"/>
      <c r="G104" s="3">
        <f>SUM(G105:G110)</f>
        <v>5149.6000000000004</v>
      </c>
      <c r="H104" s="3">
        <f>SUM(H105:H110)</f>
        <v>0</v>
      </c>
      <c r="I104" s="3">
        <f>SUM(I105:I110)</f>
        <v>5149.6000000000004</v>
      </c>
      <c r="J104" s="65"/>
    </row>
    <row r="105" spans="1:10" s="14" customFormat="1" ht="22.5">
      <c r="A105" s="47"/>
      <c r="B105" s="12" t="s">
        <v>231</v>
      </c>
      <c r="C105" s="2" t="s">
        <v>8</v>
      </c>
      <c r="D105" s="2" t="s">
        <v>40</v>
      </c>
      <c r="E105" s="28" t="s">
        <v>375</v>
      </c>
      <c r="F105" s="28" t="s">
        <v>150</v>
      </c>
      <c r="G105" s="3">
        <v>66.399999999999991</v>
      </c>
      <c r="H105" s="3"/>
      <c r="I105" s="3">
        <f t="shared" ref="I105:I110" si="24">G105+H105</f>
        <v>66.399999999999991</v>
      </c>
      <c r="J105" s="65"/>
    </row>
    <row r="106" spans="1:10" s="14" customFormat="1" ht="22.5">
      <c r="A106" s="47"/>
      <c r="B106" s="12" t="s">
        <v>24</v>
      </c>
      <c r="C106" s="2" t="s">
        <v>8</v>
      </c>
      <c r="D106" s="2" t="s">
        <v>40</v>
      </c>
      <c r="E106" s="28" t="s">
        <v>375</v>
      </c>
      <c r="F106" s="28" t="s">
        <v>32</v>
      </c>
      <c r="G106" s="3">
        <v>537.79999999999995</v>
      </c>
      <c r="H106" s="3"/>
      <c r="I106" s="3">
        <f t="shared" si="24"/>
        <v>537.79999999999995</v>
      </c>
      <c r="J106" s="65"/>
    </row>
    <row r="107" spans="1:10" s="14" customFormat="1" ht="22.5">
      <c r="A107" s="47"/>
      <c r="B107" s="12" t="s">
        <v>120</v>
      </c>
      <c r="C107" s="2" t="s">
        <v>8</v>
      </c>
      <c r="D107" s="2" t="s">
        <v>40</v>
      </c>
      <c r="E107" s="28" t="s">
        <v>375</v>
      </c>
      <c r="F107" s="28" t="s">
        <v>25</v>
      </c>
      <c r="G107" s="3">
        <v>4486.8</v>
      </c>
      <c r="H107" s="3"/>
      <c r="I107" s="3">
        <f t="shared" si="24"/>
        <v>4486.8</v>
      </c>
      <c r="J107" s="65"/>
    </row>
    <row r="108" spans="1:10" s="14" customFormat="1">
      <c r="A108" s="47"/>
      <c r="B108" s="12" t="s">
        <v>27</v>
      </c>
      <c r="C108" s="2" t="s">
        <v>8</v>
      </c>
      <c r="D108" s="2" t="s">
        <v>40</v>
      </c>
      <c r="E108" s="28" t="s">
        <v>375</v>
      </c>
      <c r="F108" s="28" t="s">
        <v>131</v>
      </c>
      <c r="G108" s="3">
        <v>21.3</v>
      </c>
      <c r="H108" s="3"/>
      <c r="I108" s="3">
        <f t="shared" si="24"/>
        <v>21.3</v>
      </c>
      <c r="J108" s="65"/>
    </row>
    <row r="109" spans="1:10" s="14" customFormat="1">
      <c r="A109" s="47"/>
      <c r="B109" s="12" t="s">
        <v>132</v>
      </c>
      <c r="C109" s="2" t="s">
        <v>8</v>
      </c>
      <c r="D109" s="2" t="s">
        <v>40</v>
      </c>
      <c r="E109" s="28" t="s">
        <v>375</v>
      </c>
      <c r="F109" s="28" t="s">
        <v>43</v>
      </c>
      <c r="G109" s="3">
        <v>21.8</v>
      </c>
      <c r="H109" s="3"/>
      <c r="I109" s="3">
        <f t="shared" si="24"/>
        <v>21.8</v>
      </c>
      <c r="J109" s="65"/>
    </row>
    <row r="110" spans="1:10" s="14" customFormat="1">
      <c r="A110" s="47"/>
      <c r="B110" s="12" t="s">
        <v>143</v>
      </c>
      <c r="C110" s="2" t="s">
        <v>8</v>
      </c>
      <c r="D110" s="2" t="s">
        <v>40</v>
      </c>
      <c r="E110" s="28" t="s">
        <v>375</v>
      </c>
      <c r="F110" s="28" t="s">
        <v>144</v>
      </c>
      <c r="G110" s="3">
        <v>15.500000000000002</v>
      </c>
      <c r="H110" s="3"/>
      <c r="I110" s="3">
        <f t="shared" si="24"/>
        <v>15.500000000000002</v>
      </c>
      <c r="J110" s="65"/>
    </row>
    <row r="111" spans="1:10" s="14" customFormat="1" ht="22.5">
      <c r="A111" s="47"/>
      <c r="B111" s="12" t="s">
        <v>367</v>
      </c>
      <c r="C111" s="2" t="s">
        <v>8</v>
      </c>
      <c r="D111" s="2" t="s">
        <v>40</v>
      </c>
      <c r="E111" s="28" t="s">
        <v>376</v>
      </c>
      <c r="F111" s="28"/>
      <c r="G111" s="3">
        <f>G112</f>
        <v>1526.3</v>
      </c>
      <c r="H111" s="3">
        <f>H112</f>
        <v>0</v>
      </c>
      <c r="I111" s="3">
        <f>I112</f>
        <v>1526.3</v>
      </c>
      <c r="J111" s="65"/>
    </row>
    <row r="112" spans="1:10" s="14" customFormat="1" ht="22.5">
      <c r="A112" s="47"/>
      <c r="B112" s="12" t="s">
        <v>120</v>
      </c>
      <c r="C112" s="2" t="s">
        <v>8</v>
      </c>
      <c r="D112" s="2" t="s">
        <v>40</v>
      </c>
      <c r="E112" s="28" t="s">
        <v>376</v>
      </c>
      <c r="F112" s="28" t="s">
        <v>25</v>
      </c>
      <c r="G112" s="3">
        <v>1526.3</v>
      </c>
      <c r="H112" s="3"/>
      <c r="I112" s="3">
        <f>G112+H112</f>
        <v>1526.3</v>
      </c>
      <c r="J112" s="65"/>
    </row>
    <row r="113" spans="1:10" s="14" customFormat="1" ht="34.5">
      <c r="A113" s="47"/>
      <c r="B113" s="1" t="s">
        <v>368</v>
      </c>
      <c r="C113" s="2" t="s">
        <v>8</v>
      </c>
      <c r="D113" s="2" t="s">
        <v>40</v>
      </c>
      <c r="E113" s="28" t="s">
        <v>377</v>
      </c>
      <c r="F113" s="28"/>
      <c r="G113" s="3">
        <f>SUM(G114:G117)</f>
        <v>22.4</v>
      </c>
      <c r="H113" s="3">
        <f>SUM(H114:H117)</f>
        <v>0</v>
      </c>
      <c r="I113" s="3">
        <f>SUM(I114:I117)</f>
        <v>22.4</v>
      </c>
      <c r="J113" s="65"/>
    </row>
    <row r="114" spans="1:10" s="14" customFormat="1">
      <c r="A114" s="47"/>
      <c r="B114" s="1" t="s">
        <v>369</v>
      </c>
      <c r="C114" s="2" t="s">
        <v>8</v>
      </c>
      <c r="D114" s="2" t="s">
        <v>40</v>
      </c>
      <c r="E114" s="28" t="s">
        <v>377</v>
      </c>
      <c r="F114" s="28" t="s">
        <v>41</v>
      </c>
      <c r="G114" s="3">
        <v>0.8</v>
      </c>
      <c r="H114" s="3"/>
      <c r="I114" s="3">
        <f>G114+H114</f>
        <v>0.8</v>
      </c>
      <c r="J114" s="65"/>
    </row>
    <row r="115" spans="1:10" s="14" customFormat="1">
      <c r="A115" s="47"/>
      <c r="B115" s="1" t="s">
        <v>370</v>
      </c>
      <c r="C115" s="2" t="s">
        <v>8</v>
      </c>
      <c r="D115" s="2" t="s">
        <v>40</v>
      </c>
      <c r="E115" s="28" t="s">
        <v>377</v>
      </c>
      <c r="F115" s="28" t="s">
        <v>41</v>
      </c>
      <c r="G115" s="3">
        <v>16.399999999999999</v>
      </c>
      <c r="H115" s="3"/>
      <c r="I115" s="3">
        <f>G115+H115</f>
        <v>16.399999999999999</v>
      </c>
      <c r="J115" s="65"/>
    </row>
    <row r="116" spans="1:10" s="14" customFormat="1" ht="23.25">
      <c r="A116" s="47"/>
      <c r="B116" s="1" t="s">
        <v>371</v>
      </c>
      <c r="C116" s="2" t="s">
        <v>8</v>
      </c>
      <c r="D116" s="2" t="s">
        <v>40</v>
      </c>
      <c r="E116" s="28" t="s">
        <v>377</v>
      </c>
      <c r="F116" s="28" t="s">
        <v>148</v>
      </c>
      <c r="G116" s="3">
        <v>0.3</v>
      </c>
      <c r="H116" s="3"/>
      <c r="I116" s="3">
        <f>G116+H116</f>
        <v>0.3</v>
      </c>
      <c r="J116" s="65"/>
    </row>
    <row r="117" spans="1:10" s="14" customFormat="1" ht="23.25">
      <c r="A117" s="47"/>
      <c r="B117" s="1" t="s">
        <v>372</v>
      </c>
      <c r="C117" s="2" t="s">
        <v>8</v>
      </c>
      <c r="D117" s="2" t="s">
        <v>40</v>
      </c>
      <c r="E117" s="28" t="s">
        <v>377</v>
      </c>
      <c r="F117" s="28" t="s">
        <v>148</v>
      </c>
      <c r="G117" s="3">
        <v>4.9000000000000004</v>
      </c>
      <c r="H117" s="3"/>
      <c r="I117" s="3">
        <f>G117+H117</f>
        <v>4.9000000000000004</v>
      </c>
      <c r="J117" s="65"/>
    </row>
    <row r="118" spans="1:10" s="14" customFormat="1">
      <c r="A118" s="47"/>
      <c r="B118" s="1" t="s">
        <v>264</v>
      </c>
      <c r="C118" s="2" t="s">
        <v>8</v>
      </c>
      <c r="D118" s="2" t="s">
        <v>40</v>
      </c>
      <c r="E118" s="2" t="s">
        <v>265</v>
      </c>
      <c r="F118" s="29"/>
      <c r="G118" s="3">
        <f>G119</f>
        <v>5.7</v>
      </c>
      <c r="H118" s="3">
        <f t="shared" ref="H118:I118" si="25">H119</f>
        <v>0</v>
      </c>
      <c r="I118" s="3">
        <f t="shared" si="25"/>
        <v>5.7</v>
      </c>
      <c r="J118" s="65"/>
    </row>
    <row r="119" spans="1:10" s="14" customFormat="1">
      <c r="A119" s="47"/>
      <c r="B119" s="12" t="s">
        <v>295</v>
      </c>
      <c r="C119" s="2" t="s">
        <v>8</v>
      </c>
      <c r="D119" s="2" t="s">
        <v>40</v>
      </c>
      <c r="E119" s="2" t="s">
        <v>296</v>
      </c>
      <c r="F119" s="25"/>
      <c r="G119" s="3">
        <f>G120</f>
        <v>5.7</v>
      </c>
      <c r="H119" s="3">
        <f t="shared" ref="H119:I119" si="26">H120</f>
        <v>0</v>
      </c>
      <c r="I119" s="3">
        <f t="shared" si="26"/>
        <v>5.7</v>
      </c>
      <c r="J119" s="65"/>
    </row>
    <row r="120" spans="1:10" s="14" customFormat="1" ht="45">
      <c r="A120" s="47"/>
      <c r="B120" s="12" t="s">
        <v>378</v>
      </c>
      <c r="C120" s="2" t="s">
        <v>8</v>
      </c>
      <c r="D120" s="2" t="s">
        <v>40</v>
      </c>
      <c r="E120" s="2" t="s">
        <v>381</v>
      </c>
      <c r="F120" s="2"/>
      <c r="G120" s="3">
        <f>SUM(G121:G122)</f>
        <v>5.7</v>
      </c>
      <c r="H120" s="3">
        <f>SUM(H121:H122)</f>
        <v>0</v>
      </c>
      <c r="I120" s="3">
        <f>SUM(I121:I122)</f>
        <v>5.7</v>
      </c>
      <c r="J120" s="65"/>
    </row>
    <row r="121" spans="1:10" s="14" customFormat="1">
      <c r="A121" s="47"/>
      <c r="B121" s="12" t="s">
        <v>379</v>
      </c>
      <c r="C121" s="2" t="s">
        <v>8</v>
      </c>
      <c r="D121" s="2" t="s">
        <v>40</v>
      </c>
      <c r="E121" s="2" t="s">
        <v>381</v>
      </c>
      <c r="F121" s="2" t="s">
        <v>154</v>
      </c>
      <c r="G121" s="3">
        <v>0.3</v>
      </c>
      <c r="H121" s="3"/>
      <c r="I121" s="3">
        <f>SUM(G121:H121)</f>
        <v>0.3</v>
      </c>
      <c r="J121" s="65"/>
    </row>
    <row r="122" spans="1:10" s="14" customFormat="1">
      <c r="A122" s="47"/>
      <c r="B122" s="12" t="s">
        <v>380</v>
      </c>
      <c r="C122" s="2" t="s">
        <v>8</v>
      </c>
      <c r="D122" s="2" t="s">
        <v>40</v>
      </c>
      <c r="E122" s="2" t="s">
        <v>381</v>
      </c>
      <c r="F122" s="2" t="s">
        <v>154</v>
      </c>
      <c r="G122" s="3">
        <v>5.4</v>
      </c>
      <c r="H122" s="3"/>
      <c r="I122" s="3">
        <f>SUM(G122:H122)</f>
        <v>5.4</v>
      </c>
      <c r="J122" s="65"/>
    </row>
    <row r="123" spans="1:10" s="13" customFormat="1">
      <c r="A123" s="47"/>
      <c r="B123" s="1" t="s">
        <v>257</v>
      </c>
      <c r="C123" s="2" t="s">
        <v>8</v>
      </c>
      <c r="D123" s="2" t="s">
        <v>40</v>
      </c>
      <c r="E123" s="2" t="s">
        <v>233</v>
      </c>
      <c r="F123" s="25"/>
      <c r="G123" s="3">
        <f>G124+G128+G134+G136+G141+G144+G147</f>
        <v>2429.2000000000003</v>
      </c>
      <c r="H123" s="3">
        <f t="shared" ref="H123:I123" si="27">H124+H128+H134+H136+H141+H144+H147</f>
        <v>0</v>
      </c>
      <c r="I123" s="3">
        <f t="shared" si="27"/>
        <v>2429.2000000000003</v>
      </c>
      <c r="J123" s="65"/>
    </row>
    <row r="124" spans="1:10" s="13" customFormat="1" ht="22.5">
      <c r="A124" s="47"/>
      <c r="B124" s="12" t="s">
        <v>136</v>
      </c>
      <c r="C124" s="2" t="s">
        <v>8</v>
      </c>
      <c r="D124" s="2" t="s">
        <v>40</v>
      </c>
      <c r="E124" s="2" t="s">
        <v>137</v>
      </c>
      <c r="F124" s="29"/>
      <c r="G124" s="3">
        <f t="shared" ref="G124" si="28">SUM(G125:G127)</f>
        <v>241.70000000000002</v>
      </c>
      <c r="H124" s="3">
        <f>SUM(H125:H127)</f>
        <v>0</v>
      </c>
      <c r="I124" s="3">
        <f>SUM(I125:I127)</f>
        <v>241.70000000000002</v>
      </c>
      <c r="J124" s="65"/>
    </row>
    <row r="125" spans="1:10" s="14" customFormat="1">
      <c r="A125" s="47"/>
      <c r="B125" s="12" t="s">
        <v>116</v>
      </c>
      <c r="C125" s="2" t="s">
        <v>8</v>
      </c>
      <c r="D125" s="2" t="s">
        <v>40</v>
      </c>
      <c r="E125" s="2" t="s">
        <v>137</v>
      </c>
      <c r="F125" s="29" t="s">
        <v>13</v>
      </c>
      <c r="G125" s="3">
        <v>160.30000000000001</v>
      </c>
      <c r="H125" s="3"/>
      <c r="I125" s="3">
        <f>G125+H125</f>
        <v>160.30000000000001</v>
      </c>
      <c r="J125" s="65"/>
    </row>
    <row r="126" spans="1:10" s="14" customFormat="1" ht="33.75">
      <c r="A126" s="47"/>
      <c r="B126" s="12" t="s">
        <v>117</v>
      </c>
      <c r="C126" s="2" t="s">
        <v>8</v>
      </c>
      <c r="D126" s="2" t="s">
        <v>40</v>
      </c>
      <c r="E126" s="2" t="s">
        <v>137</v>
      </c>
      <c r="F126" s="29" t="s">
        <v>118</v>
      </c>
      <c r="G126" s="3">
        <v>69.400000000000006</v>
      </c>
      <c r="H126" s="3"/>
      <c r="I126" s="3">
        <f>G126+H126</f>
        <v>69.400000000000006</v>
      </c>
      <c r="J126" s="65"/>
    </row>
    <row r="127" spans="1:10" s="13" customFormat="1" ht="22.5">
      <c r="A127" s="47"/>
      <c r="B127" s="12" t="s">
        <v>120</v>
      </c>
      <c r="C127" s="2" t="s">
        <v>8</v>
      </c>
      <c r="D127" s="2" t="s">
        <v>40</v>
      </c>
      <c r="E127" s="2" t="s">
        <v>137</v>
      </c>
      <c r="F127" s="28" t="s">
        <v>25</v>
      </c>
      <c r="G127" s="3">
        <v>12</v>
      </c>
      <c r="H127" s="3"/>
      <c r="I127" s="3">
        <f>G127+H127</f>
        <v>12</v>
      </c>
      <c r="J127" s="65"/>
    </row>
    <row r="128" spans="1:10" s="13" customFormat="1">
      <c r="A128" s="47"/>
      <c r="B128" s="12" t="s">
        <v>138</v>
      </c>
      <c r="C128" s="2" t="s">
        <v>8</v>
      </c>
      <c r="D128" s="2" t="s">
        <v>40</v>
      </c>
      <c r="E128" s="2" t="s">
        <v>139</v>
      </c>
      <c r="F128" s="28"/>
      <c r="G128" s="3">
        <f>SUM(G129:G133)</f>
        <v>587</v>
      </c>
      <c r="H128" s="3">
        <f>SUM(H129:H133)</f>
        <v>0</v>
      </c>
      <c r="I128" s="3">
        <f>SUM(I129:I133)</f>
        <v>587</v>
      </c>
      <c r="J128" s="65"/>
    </row>
    <row r="129" spans="1:10" s="13" customFormat="1">
      <c r="A129" s="47"/>
      <c r="B129" s="12" t="s">
        <v>116</v>
      </c>
      <c r="C129" s="2" t="s">
        <v>8</v>
      </c>
      <c r="D129" s="2" t="s">
        <v>40</v>
      </c>
      <c r="E129" s="2" t="s">
        <v>139</v>
      </c>
      <c r="F129" s="28" t="s">
        <v>13</v>
      </c>
      <c r="G129" s="3">
        <v>227.7</v>
      </c>
      <c r="H129" s="3"/>
      <c r="I129" s="3">
        <f>G129+H129</f>
        <v>227.7</v>
      </c>
      <c r="J129" s="65"/>
    </row>
    <row r="130" spans="1:10" s="13" customFormat="1" ht="22.5">
      <c r="A130" s="47"/>
      <c r="B130" s="12" t="s">
        <v>14</v>
      </c>
      <c r="C130" s="2" t="s">
        <v>8</v>
      </c>
      <c r="D130" s="2" t="s">
        <v>40</v>
      </c>
      <c r="E130" s="2" t="s">
        <v>139</v>
      </c>
      <c r="F130" s="28" t="s">
        <v>23</v>
      </c>
      <c r="G130" s="3"/>
      <c r="H130" s="3"/>
      <c r="I130" s="3">
        <f>G130+H130</f>
        <v>0</v>
      </c>
      <c r="J130" s="65"/>
    </row>
    <row r="131" spans="1:10" s="13" customFormat="1" ht="33.75">
      <c r="A131" s="47"/>
      <c r="B131" s="12" t="s">
        <v>117</v>
      </c>
      <c r="C131" s="2" t="s">
        <v>8</v>
      </c>
      <c r="D131" s="2" t="s">
        <v>40</v>
      </c>
      <c r="E131" s="2" t="s">
        <v>139</v>
      </c>
      <c r="F131" s="28" t="s">
        <v>118</v>
      </c>
      <c r="G131" s="3">
        <v>68.800000000000011</v>
      </c>
      <c r="H131" s="3"/>
      <c r="I131" s="3">
        <f>G131+H131</f>
        <v>68.800000000000011</v>
      </c>
      <c r="J131" s="65"/>
    </row>
    <row r="132" spans="1:10" s="13" customFormat="1" ht="22.5">
      <c r="A132" s="47"/>
      <c r="B132" s="12" t="s">
        <v>24</v>
      </c>
      <c r="C132" s="2" t="s">
        <v>8</v>
      </c>
      <c r="D132" s="2" t="s">
        <v>40</v>
      </c>
      <c r="E132" s="2" t="s">
        <v>139</v>
      </c>
      <c r="F132" s="28">
        <v>242</v>
      </c>
      <c r="G132" s="3">
        <v>34.200000000000003</v>
      </c>
      <c r="H132" s="3"/>
      <c r="I132" s="3">
        <f>G132+H132</f>
        <v>34.200000000000003</v>
      </c>
      <c r="J132" s="65"/>
    </row>
    <row r="133" spans="1:10" s="14" customFormat="1" ht="22.5">
      <c r="A133" s="47"/>
      <c r="B133" s="12" t="s">
        <v>120</v>
      </c>
      <c r="C133" s="2" t="s">
        <v>8</v>
      </c>
      <c r="D133" s="2" t="s">
        <v>40</v>
      </c>
      <c r="E133" s="2" t="s">
        <v>139</v>
      </c>
      <c r="F133" s="28">
        <v>244</v>
      </c>
      <c r="G133" s="3">
        <v>256.3</v>
      </c>
      <c r="H133" s="3"/>
      <c r="I133" s="3">
        <f>G133+H133</f>
        <v>256.3</v>
      </c>
      <c r="J133" s="65"/>
    </row>
    <row r="134" spans="1:10" s="14" customFormat="1" ht="22.5">
      <c r="A134" s="47"/>
      <c r="B134" s="24" t="s">
        <v>329</v>
      </c>
      <c r="C134" s="2" t="s">
        <v>8</v>
      </c>
      <c r="D134" s="2" t="s">
        <v>40</v>
      </c>
      <c r="E134" s="28" t="s">
        <v>140</v>
      </c>
      <c r="F134" s="28"/>
      <c r="G134" s="3">
        <f t="shared" ref="G134:I134" si="29">G135</f>
        <v>38.199999999999996</v>
      </c>
      <c r="H134" s="3">
        <f t="shared" si="29"/>
        <v>0</v>
      </c>
      <c r="I134" s="3">
        <f t="shared" si="29"/>
        <v>38.199999999999996</v>
      </c>
      <c r="J134" s="65"/>
    </row>
    <row r="135" spans="1:10" s="14" customFormat="1" ht="22.5">
      <c r="A135" s="47"/>
      <c r="B135" s="12" t="s">
        <v>120</v>
      </c>
      <c r="C135" s="2" t="s">
        <v>8</v>
      </c>
      <c r="D135" s="2" t="s">
        <v>40</v>
      </c>
      <c r="E135" s="28" t="s">
        <v>140</v>
      </c>
      <c r="F135" s="28">
        <v>244</v>
      </c>
      <c r="G135" s="3">
        <v>38.199999999999996</v>
      </c>
      <c r="H135" s="3"/>
      <c r="I135" s="3">
        <f>G135+H135</f>
        <v>38.199999999999996</v>
      </c>
      <c r="J135" s="65"/>
    </row>
    <row r="136" spans="1:10" s="14" customFormat="1" ht="45">
      <c r="A136" s="47"/>
      <c r="B136" s="24" t="s">
        <v>328</v>
      </c>
      <c r="C136" s="2" t="s">
        <v>8</v>
      </c>
      <c r="D136" s="2" t="s">
        <v>40</v>
      </c>
      <c r="E136" s="28" t="s">
        <v>141</v>
      </c>
      <c r="F136" s="29"/>
      <c r="G136" s="3">
        <f t="shared" ref="G136:I136" si="30">SUM(G137:G140)</f>
        <v>159.30000000000001</v>
      </c>
      <c r="H136" s="3">
        <f t="shared" si="30"/>
        <v>0</v>
      </c>
      <c r="I136" s="3">
        <f t="shared" si="30"/>
        <v>159.30000000000001</v>
      </c>
      <c r="J136" s="65"/>
    </row>
    <row r="137" spans="1:10" s="14" customFormat="1">
      <c r="A137" s="47"/>
      <c r="B137" s="12" t="s">
        <v>116</v>
      </c>
      <c r="C137" s="2" t="s">
        <v>8</v>
      </c>
      <c r="D137" s="2" t="s">
        <v>40</v>
      </c>
      <c r="E137" s="28" t="s">
        <v>141</v>
      </c>
      <c r="F137" s="28" t="s">
        <v>13</v>
      </c>
      <c r="G137" s="3">
        <v>54.7</v>
      </c>
      <c r="H137" s="3"/>
      <c r="I137" s="3">
        <f>G137+H137</f>
        <v>54.7</v>
      </c>
      <c r="J137" s="65"/>
    </row>
    <row r="138" spans="1:10" s="14" customFormat="1" ht="33.75">
      <c r="A138" s="47"/>
      <c r="B138" s="12" t="s">
        <v>117</v>
      </c>
      <c r="C138" s="2" t="s">
        <v>8</v>
      </c>
      <c r="D138" s="2" t="s">
        <v>40</v>
      </c>
      <c r="E138" s="28" t="s">
        <v>141</v>
      </c>
      <c r="F138" s="28" t="s">
        <v>118</v>
      </c>
      <c r="G138" s="3">
        <v>16.600000000000001</v>
      </c>
      <c r="H138" s="3"/>
      <c r="I138" s="3">
        <f>G138+H138</f>
        <v>16.600000000000001</v>
      </c>
      <c r="J138" s="65"/>
    </row>
    <row r="139" spans="1:10" s="14" customFormat="1" ht="22.5">
      <c r="A139" s="47"/>
      <c r="B139" s="12" t="s">
        <v>24</v>
      </c>
      <c r="C139" s="2" t="s">
        <v>8</v>
      </c>
      <c r="D139" s="2" t="s">
        <v>40</v>
      </c>
      <c r="E139" s="28" t="s">
        <v>141</v>
      </c>
      <c r="F139" s="28" t="s">
        <v>32</v>
      </c>
      <c r="G139" s="3">
        <v>61.6</v>
      </c>
      <c r="H139" s="3"/>
      <c r="I139" s="3">
        <f>G139+H139</f>
        <v>61.6</v>
      </c>
      <c r="J139" s="65"/>
    </row>
    <row r="140" spans="1:10" s="14" customFormat="1" ht="22.5">
      <c r="A140" s="47"/>
      <c r="B140" s="12" t="s">
        <v>120</v>
      </c>
      <c r="C140" s="2" t="s">
        <v>8</v>
      </c>
      <c r="D140" s="2" t="s">
        <v>40</v>
      </c>
      <c r="E140" s="28" t="s">
        <v>141</v>
      </c>
      <c r="F140" s="28">
        <v>244</v>
      </c>
      <c r="G140" s="3">
        <v>26.4</v>
      </c>
      <c r="H140" s="3"/>
      <c r="I140" s="3">
        <f>G140+H140</f>
        <v>26.4</v>
      </c>
      <c r="J140" s="65"/>
    </row>
    <row r="141" spans="1:10" s="14" customFormat="1">
      <c r="A141" s="47"/>
      <c r="B141" s="12" t="s">
        <v>382</v>
      </c>
      <c r="C141" s="2" t="s">
        <v>8</v>
      </c>
      <c r="D141" s="2" t="s">
        <v>40</v>
      </c>
      <c r="E141" s="28" t="s">
        <v>383</v>
      </c>
      <c r="F141" s="28"/>
      <c r="G141" s="3">
        <f>SUM(G142:G143)</f>
        <v>139.19999999999999</v>
      </c>
      <c r="H141" s="3">
        <f>SUM(H142:H143)</f>
        <v>0</v>
      </c>
      <c r="I141" s="3">
        <f>SUM(I142:I143)</f>
        <v>139.19999999999999</v>
      </c>
      <c r="J141" s="65"/>
    </row>
    <row r="142" spans="1:10" s="14" customFormat="1" ht="22.5">
      <c r="A142" s="47"/>
      <c r="B142" s="12" t="s">
        <v>24</v>
      </c>
      <c r="C142" s="2" t="s">
        <v>8</v>
      </c>
      <c r="D142" s="2" t="s">
        <v>40</v>
      </c>
      <c r="E142" s="28" t="s">
        <v>383</v>
      </c>
      <c r="F142" s="28" t="s">
        <v>32</v>
      </c>
      <c r="G142" s="3">
        <v>45</v>
      </c>
      <c r="H142" s="3"/>
      <c r="I142" s="3">
        <f>G142+H142</f>
        <v>45</v>
      </c>
      <c r="J142" s="65"/>
    </row>
    <row r="143" spans="1:10" s="14" customFormat="1" ht="22.5">
      <c r="A143" s="47"/>
      <c r="B143" s="12" t="s">
        <v>120</v>
      </c>
      <c r="C143" s="2" t="s">
        <v>8</v>
      </c>
      <c r="D143" s="2" t="s">
        <v>40</v>
      </c>
      <c r="E143" s="28" t="s">
        <v>383</v>
      </c>
      <c r="F143" s="28" t="s">
        <v>25</v>
      </c>
      <c r="G143" s="3">
        <v>94.2</v>
      </c>
      <c r="H143" s="3"/>
      <c r="I143" s="3">
        <f>G143+H143</f>
        <v>94.2</v>
      </c>
      <c r="J143" s="65"/>
    </row>
    <row r="144" spans="1:10" s="14" customFormat="1" ht="22.5">
      <c r="A144" s="47"/>
      <c r="B144" s="12" t="s">
        <v>42</v>
      </c>
      <c r="C144" s="2" t="s">
        <v>8</v>
      </c>
      <c r="D144" s="2" t="s">
        <v>40</v>
      </c>
      <c r="E144" s="28" t="s">
        <v>142</v>
      </c>
      <c r="F144" s="28"/>
      <c r="G144" s="3">
        <f>SUM(G145:G146)</f>
        <v>788.7</v>
      </c>
      <c r="H144" s="3">
        <f t="shared" ref="H144:I144" si="31">SUM(H145:H146)</f>
        <v>0</v>
      </c>
      <c r="I144" s="3">
        <f t="shared" si="31"/>
        <v>788.7</v>
      </c>
      <c r="J144" s="65"/>
    </row>
    <row r="145" spans="1:10" s="14" customFormat="1" ht="22.5">
      <c r="A145" s="47"/>
      <c r="B145" s="12" t="s">
        <v>120</v>
      </c>
      <c r="C145" s="2" t="s">
        <v>8</v>
      </c>
      <c r="D145" s="2" t="s">
        <v>40</v>
      </c>
      <c r="E145" s="28" t="s">
        <v>142</v>
      </c>
      <c r="F145" s="28" t="s">
        <v>25</v>
      </c>
      <c r="G145" s="3">
        <v>376</v>
      </c>
      <c r="H145" s="3"/>
      <c r="I145" s="3">
        <f>G145+H145</f>
        <v>376</v>
      </c>
      <c r="J145" s="65"/>
    </row>
    <row r="146" spans="1:10" s="14" customFormat="1">
      <c r="A146" s="47"/>
      <c r="B146" s="12" t="s">
        <v>143</v>
      </c>
      <c r="C146" s="2" t="s">
        <v>8</v>
      </c>
      <c r="D146" s="2" t="s">
        <v>40</v>
      </c>
      <c r="E146" s="28" t="s">
        <v>142</v>
      </c>
      <c r="F146" s="28" t="s">
        <v>144</v>
      </c>
      <c r="G146" s="3">
        <v>412.7</v>
      </c>
      <c r="H146" s="3"/>
      <c r="I146" s="3">
        <f>G146+H146</f>
        <v>412.7</v>
      </c>
      <c r="J146" s="65"/>
    </row>
    <row r="147" spans="1:10" s="14" customFormat="1">
      <c r="A147" s="47"/>
      <c r="B147" s="12" t="s">
        <v>44</v>
      </c>
      <c r="C147" s="2" t="s">
        <v>8</v>
      </c>
      <c r="D147" s="2" t="s">
        <v>40</v>
      </c>
      <c r="E147" s="2" t="s">
        <v>145</v>
      </c>
      <c r="F147" s="2"/>
      <c r="G147" s="3">
        <f>SUM(G148:G151)</f>
        <v>475.1</v>
      </c>
      <c r="H147" s="3">
        <f>SUM(H148:H151)</f>
        <v>0</v>
      </c>
      <c r="I147" s="3">
        <f>SUM(I148:I151)</f>
        <v>475.1</v>
      </c>
      <c r="J147" s="65"/>
    </row>
    <row r="148" spans="1:10" s="14" customFormat="1">
      <c r="A148" s="47"/>
      <c r="B148" s="12" t="s">
        <v>116</v>
      </c>
      <c r="C148" s="2" t="s">
        <v>8</v>
      </c>
      <c r="D148" s="2" t="s">
        <v>40</v>
      </c>
      <c r="E148" s="2" t="s">
        <v>145</v>
      </c>
      <c r="F148" s="28" t="s">
        <v>13</v>
      </c>
      <c r="G148" s="3">
        <v>278</v>
      </c>
      <c r="H148" s="3"/>
      <c r="I148" s="3">
        <f>G148+H148</f>
        <v>278</v>
      </c>
      <c r="J148" s="65"/>
    </row>
    <row r="149" spans="1:10" s="14" customFormat="1" ht="33.75">
      <c r="A149" s="47"/>
      <c r="B149" s="12" t="s">
        <v>117</v>
      </c>
      <c r="C149" s="2" t="s">
        <v>8</v>
      </c>
      <c r="D149" s="2" t="s">
        <v>40</v>
      </c>
      <c r="E149" s="2" t="s">
        <v>145</v>
      </c>
      <c r="F149" s="28" t="s">
        <v>118</v>
      </c>
      <c r="G149" s="3">
        <v>96.5</v>
      </c>
      <c r="H149" s="3"/>
      <c r="I149" s="3">
        <f>G149+H149</f>
        <v>96.5</v>
      </c>
      <c r="J149" s="65"/>
    </row>
    <row r="150" spans="1:10" s="14" customFormat="1" ht="22.5">
      <c r="A150" s="47"/>
      <c r="B150" s="12" t="s">
        <v>14</v>
      </c>
      <c r="C150" s="2" t="s">
        <v>8</v>
      </c>
      <c r="D150" s="2" t="s">
        <v>40</v>
      </c>
      <c r="E150" s="2" t="s">
        <v>145</v>
      </c>
      <c r="F150" s="28" t="s">
        <v>23</v>
      </c>
      <c r="G150" s="3">
        <v>41.8</v>
      </c>
      <c r="H150" s="3"/>
      <c r="I150" s="3">
        <f>G150+H150</f>
        <v>41.8</v>
      </c>
      <c r="J150" s="65"/>
    </row>
    <row r="151" spans="1:10" s="14" customFormat="1" ht="22.5">
      <c r="A151" s="47"/>
      <c r="B151" s="12" t="s">
        <v>120</v>
      </c>
      <c r="C151" s="2" t="s">
        <v>8</v>
      </c>
      <c r="D151" s="2" t="s">
        <v>40</v>
      </c>
      <c r="E151" s="2" t="s">
        <v>145</v>
      </c>
      <c r="F151" s="28" t="s">
        <v>25</v>
      </c>
      <c r="G151" s="3">
        <v>58.8</v>
      </c>
      <c r="H151" s="3"/>
      <c r="I151" s="3">
        <f>G151+H151</f>
        <v>58.8</v>
      </c>
      <c r="J151" s="65"/>
    </row>
    <row r="152" spans="1:10" s="14" customFormat="1">
      <c r="A152" s="56">
        <v>2</v>
      </c>
      <c r="B152" s="46" t="s">
        <v>45</v>
      </c>
      <c r="C152" s="52" t="s">
        <v>11</v>
      </c>
      <c r="D152" s="52"/>
      <c r="E152" s="25"/>
      <c r="F152" s="29"/>
      <c r="G152" s="17">
        <f>+G153</f>
        <v>76</v>
      </c>
      <c r="H152" s="17">
        <f t="shared" ref="H152:I152" si="32">+H153</f>
        <v>0</v>
      </c>
      <c r="I152" s="17">
        <f t="shared" si="32"/>
        <v>76</v>
      </c>
      <c r="J152" s="65"/>
    </row>
    <row r="153" spans="1:10" s="14" customFormat="1">
      <c r="A153" s="47" t="s">
        <v>46</v>
      </c>
      <c r="B153" s="46" t="s">
        <v>151</v>
      </c>
      <c r="C153" s="52" t="s">
        <v>11</v>
      </c>
      <c r="D153" s="52" t="s">
        <v>22</v>
      </c>
      <c r="E153" s="52"/>
      <c r="F153" s="54"/>
      <c r="G153" s="17">
        <f t="shared" ref="G153:I154" si="33">G154</f>
        <v>76</v>
      </c>
      <c r="H153" s="18">
        <f t="shared" si="33"/>
        <v>0</v>
      </c>
      <c r="I153" s="17">
        <f t="shared" si="33"/>
        <v>76</v>
      </c>
      <c r="J153" s="65"/>
    </row>
    <row r="154" spans="1:10" s="14" customFormat="1">
      <c r="A154" s="47"/>
      <c r="B154" s="1" t="s">
        <v>257</v>
      </c>
      <c r="C154" s="25" t="s">
        <v>11</v>
      </c>
      <c r="D154" s="25" t="s">
        <v>22</v>
      </c>
      <c r="E154" s="2" t="s">
        <v>233</v>
      </c>
      <c r="F154" s="25"/>
      <c r="G154" s="31">
        <f t="shared" si="33"/>
        <v>76</v>
      </c>
      <c r="H154" s="45">
        <f t="shared" si="33"/>
        <v>0</v>
      </c>
      <c r="I154" s="31">
        <f t="shared" si="33"/>
        <v>76</v>
      </c>
      <c r="J154" s="65"/>
    </row>
    <row r="155" spans="1:10" s="13" customFormat="1">
      <c r="A155" s="47"/>
      <c r="B155" s="12" t="s">
        <v>47</v>
      </c>
      <c r="C155" s="25" t="s">
        <v>11</v>
      </c>
      <c r="D155" s="25" t="s">
        <v>22</v>
      </c>
      <c r="E155" s="2" t="s">
        <v>152</v>
      </c>
      <c r="F155" s="25"/>
      <c r="G155" s="31">
        <f t="shared" ref="G155:I155" si="34">SUM(G156:G157)</f>
        <v>76</v>
      </c>
      <c r="H155" s="31">
        <f t="shared" si="34"/>
        <v>0</v>
      </c>
      <c r="I155" s="31">
        <f t="shared" si="34"/>
        <v>76</v>
      </c>
      <c r="J155" s="65"/>
    </row>
    <row r="156" spans="1:10" s="13" customFormat="1" ht="22.5">
      <c r="A156" s="47"/>
      <c r="B156" s="12" t="s">
        <v>24</v>
      </c>
      <c r="C156" s="25" t="s">
        <v>11</v>
      </c>
      <c r="D156" s="25" t="s">
        <v>22</v>
      </c>
      <c r="E156" s="2" t="s">
        <v>152</v>
      </c>
      <c r="F156" s="28" t="s">
        <v>32</v>
      </c>
      <c r="G156" s="3">
        <v>9.5</v>
      </c>
      <c r="H156" s="3"/>
      <c r="I156" s="3">
        <f>G156+H156</f>
        <v>9.5</v>
      </c>
      <c r="J156" s="65"/>
    </row>
    <row r="157" spans="1:10" s="14" customFormat="1" ht="22.5">
      <c r="A157" s="47"/>
      <c r="B157" s="12" t="s">
        <v>120</v>
      </c>
      <c r="C157" s="25" t="s">
        <v>11</v>
      </c>
      <c r="D157" s="25" t="s">
        <v>22</v>
      </c>
      <c r="E157" s="2" t="s">
        <v>152</v>
      </c>
      <c r="F157" s="28" t="s">
        <v>25</v>
      </c>
      <c r="G157" s="3">
        <v>66.5</v>
      </c>
      <c r="H157" s="3"/>
      <c r="I157" s="3">
        <f>G157+H157</f>
        <v>66.5</v>
      </c>
      <c r="J157" s="65"/>
    </row>
    <row r="158" spans="1:10" s="14" customFormat="1">
      <c r="A158" s="56">
        <v>3</v>
      </c>
      <c r="B158" s="46" t="s">
        <v>48</v>
      </c>
      <c r="C158" s="52" t="s">
        <v>17</v>
      </c>
      <c r="D158" s="52"/>
      <c r="E158" s="52"/>
      <c r="F158" s="53"/>
      <c r="G158" s="15">
        <f>G159+G165</f>
        <v>1150.9000000000001</v>
      </c>
      <c r="H158" s="15">
        <f>H159+H165</f>
        <v>0</v>
      </c>
      <c r="I158" s="15">
        <f>I159+I165</f>
        <v>1150.9000000000001</v>
      </c>
      <c r="J158" s="65"/>
    </row>
    <row r="159" spans="1:10" s="13" customFormat="1">
      <c r="A159" s="47"/>
      <c r="B159" s="41" t="s">
        <v>332</v>
      </c>
      <c r="C159" s="44" t="s">
        <v>17</v>
      </c>
      <c r="D159" s="44" t="s">
        <v>87</v>
      </c>
      <c r="E159" s="44"/>
      <c r="F159" s="53"/>
      <c r="G159" s="15">
        <f t="shared" ref="G159:I162" si="35">G160</f>
        <v>166</v>
      </c>
      <c r="H159" s="15">
        <f t="shared" si="35"/>
        <v>0</v>
      </c>
      <c r="I159" s="15">
        <f t="shared" si="35"/>
        <v>166</v>
      </c>
      <c r="J159" s="65"/>
    </row>
    <row r="160" spans="1:10" s="13" customFormat="1" ht="22.5">
      <c r="A160" s="56"/>
      <c r="B160" s="12" t="s">
        <v>258</v>
      </c>
      <c r="C160" s="2" t="s">
        <v>17</v>
      </c>
      <c r="D160" s="2" t="s">
        <v>87</v>
      </c>
      <c r="E160" s="2" t="s">
        <v>259</v>
      </c>
      <c r="F160" s="53"/>
      <c r="G160" s="3">
        <f t="shared" si="35"/>
        <v>166</v>
      </c>
      <c r="H160" s="3">
        <f t="shared" si="35"/>
        <v>0</v>
      </c>
      <c r="I160" s="3">
        <f t="shared" si="35"/>
        <v>166</v>
      </c>
      <c r="J160" s="65"/>
    </row>
    <row r="161" spans="1:10" s="14" customFormat="1">
      <c r="A161" s="56"/>
      <c r="B161" s="12" t="s">
        <v>330</v>
      </c>
      <c r="C161" s="2" t="s">
        <v>17</v>
      </c>
      <c r="D161" s="2" t="s">
        <v>87</v>
      </c>
      <c r="E161" s="2" t="s">
        <v>277</v>
      </c>
      <c r="F161" s="53"/>
      <c r="G161" s="3">
        <f t="shared" si="35"/>
        <v>166</v>
      </c>
      <c r="H161" s="3">
        <f t="shared" si="35"/>
        <v>0</v>
      </c>
      <c r="I161" s="3">
        <f t="shared" si="35"/>
        <v>166</v>
      </c>
      <c r="J161" s="65"/>
    </row>
    <row r="162" spans="1:10" s="14" customFormat="1" ht="33.75">
      <c r="A162" s="56"/>
      <c r="B162" s="12" t="s">
        <v>218</v>
      </c>
      <c r="C162" s="2" t="s">
        <v>17</v>
      </c>
      <c r="D162" s="2" t="s">
        <v>87</v>
      </c>
      <c r="E162" s="2" t="s">
        <v>219</v>
      </c>
      <c r="F162" s="53"/>
      <c r="G162" s="3">
        <f>G163</f>
        <v>166</v>
      </c>
      <c r="H162" s="3">
        <f t="shared" si="35"/>
        <v>0</v>
      </c>
      <c r="I162" s="3">
        <f t="shared" si="35"/>
        <v>166</v>
      </c>
      <c r="J162" s="65"/>
    </row>
    <row r="163" spans="1:10" s="14" customFormat="1" ht="23.25">
      <c r="A163" s="56"/>
      <c r="B163" s="1" t="s">
        <v>384</v>
      </c>
      <c r="C163" s="2" t="s">
        <v>17</v>
      </c>
      <c r="D163" s="2" t="s">
        <v>87</v>
      </c>
      <c r="E163" s="2" t="s">
        <v>385</v>
      </c>
      <c r="F163" s="2"/>
      <c r="G163" s="3">
        <f>G164</f>
        <v>166</v>
      </c>
      <c r="H163" s="3">
        <f>H164</f>
        <v>0</v>
      </c>
      <c r="I163" s="3">
        <f>I164</f>
        <v>166</v>
      </c>
      <c r="J163" s="65"/>
    </row>
    <row r="164" spans="1:10" s="14" customFormat="1">
      <c r="A164" s="56"/>
      <c r="B164" s="1" t="s">
        <v>331</v>
      </c>
      <c r="C164" s="2" t="s">
        <v>17</v>
      </c>
      <c r="D164" s="2" t="s">
        <v>87</v>
      </c>
      <c r="E164" s="2" t="s">
        <v>385</v>
      </c>
      <c r="F164" s="2" t="s">
        <v>333</v>
      </c>
      <c r="G164" s="3">
        <v>166</v>
      </c>
      <c r="H164" s="3"/>
      <c r="I164" s="3">
        <f>G164+H164</f>
        <v>166</v>
      </c>
      <c r="J164" s="65"/>
    </row>
    <row r="165" spans="1:10" s="14" customFormat="1" ht="22.5">
      <c r="A165" s="47" t="s">
        <v>49</v>
      </c>
      <c r="B165" s="46" t="s">
        <v>50</v>
      </c>
      <c r="C165" s="52" t="s">
        <v>17</v>
      </c>
      <c r="D165" s="52" t="s">
        <v>51</v>
      </c>
      <c r="E165" s="52"/>
      <c r="F165" s="44"/>
      <c r="G165" s="15">
        <f>G166</f>
        <v>984.9</v>
      </c>
      <c r="H165" s="15">
        <f t="shared" ref="G165:I166" si="36">H166</f>
        <v>0</v>
      </c>
      <c r="I165" s="15">
        <f t="shared" si="36"/>
        <v>984.9</v>
      </c>
      <c r="J165" s="65"/>
    </row>
    <row r="166" spans="1:10" s="14" customFormat="1" ht="22.5">
      <c r="A166" s="47"/>
      <c r="B166" s="12" t="s">
        <v>261</v>
      </c>
      <c r="C166" s="2" t="s">
        <v>17</v>
      </c>
      <c r="D166" s="2" t="s">
        <v>51</v>
      </c>
      <c r="E166" s="2" t="s">
        <v>260</v>
      </c>
      <c r="F166" s="2"/>
      <c r="G166" s="3">
        <f t="shared" si="36"/>
        <v>984.9</v>
      </c>
      <c r="H166" s="3">
        <f t="shared" si="36"/>
        <v>0</v>
      </c>
      <c r="I166" s="3">
        <f t="shared" si="36"/>
        <v>984.9</v>
      </c>
      <c r="J166" s="65"/>
    </row>
    <row r="167" spans="1:10" s="14" customFormat="1">
      <c r="A167" s="47"/>
      <c r="B167" s="12" t="s">
        <v>264</v>
      </c>
      <c r="C167" s="2" t="s">
        <v>17</v>
      </c>
      <c r="D167" s="2" t="s">
        <v>51</v>
      </c>
      <c r="E167" s="2" t="s">
        <v>265</v>
      </c>
      <c r="F167" s="2"/>
      <c r="G167" s="3">
        <f>G168+G171+G173+G175+G178+G183+G185+G181</f>
        <v>984.9</v>
      </c>
      <c r="H167" s="3">
        <f t="shared" ref="H167:I167" si="37">H168+H171+H173+H175+H178+H183+H185+H181</f>
        <v>0</v>
      </c>
      <c r="I167" s="3">
        <f t="shared" si="37"/>
        <v>984.9</v>
      </c>
      <c r="J167" s="65"/>
    </row>
    <row r="168" spans="1:10" s="14" customFormat="1">
      <c r="A168" s="47"/>
      <c r="B168" s="24" t="s">
        <v>458</v>
      </c>
      <c r="C168" s="2" t="s">
        <v>17</v>
      </c>
      <c r="D168" s="2" t="s">
        <v>51</v>
      </c>
      <c r="E168" s="2" t="s">
        <v>153</v>
      </c>
      <c r="F168" s="2"/>
      <c r="G168" s="3">
        <f>SUM(G169:G170)</f>
        <v>50</v>
      </c>
      <c r="H168" s="3">
        <f t="shared" ref="H168:I168" si="38">SUM(H169:H170)</f>
        <v>0</v>
      </c>
      <c r="I168" s="3">
        <f t="shared" si="38"/>
        <v>50</v>
      </c>
      <c r="J168" s="65"/>
    </row>
    <row r="169" spans="1:10" s="14" customFormat="1" ht="22.5">
      <c r="A169" s="47"/>
      <c r="B169" s="12" t="s">
        <v>24</v>
      </c>
      <c r="C169" s="2" t="s">
        <v>17</v>
      </c>
      <c r="D169" s="2" t="s">
        <v>51</v>
      </c>
      <c r="E169" s="2" t="s">
        <v>153</v>
      </c>
      <c r="F169" s="2" t="s">
        <v>32</v>
      </c>
      <c r="G169" s="3">
        <v>30</v>
      </c>
      <c r="H169" s="3"/>
      <c r="I169" s="3">
        <f>G169+H169</f>
        <v>30</v>
      </c>
      <c r="J169" s="65"/>
    </row>
    <row r="170" spans="1:10" s="14" customFormat="1" ht="22.5">
      <c r="A170" s="47"/>
      <c r="B170" s="12" t="s">
        <v>120</v>
      </c>
      <c r="C170" s="2" t="s">
        <v>17</v>
      </c>
      <c r="D170" s="2" t="s">
        <v>51</v>
      </c>
      <c r="E170" s="2" t="s">
        <v>153</v>
      </c>
      <c r="F170" s="2" t="s">
        <v>25</v>
      </c>
      <c r="G170" s="3">
        <v>20</v>
      </c>
      <c r="H170" s="3"/>
      <c r="I170" s="3">
        <f>G170+H170</f>
        <v>20</v>
      </c>
      <c r="J170" s="65"/>
    </row>
    <row r="171" spans="1:10" s="14" customFormat="1">
      <c r="A171" s="47"/>
      <c r="B171" s="1" t="s">
        <v>295</v>
      </c>
      <c r="C171" s="2" t="s">
        <v>17</v>
      </c>
      <c r="D171" s="2" t="s">
        <v>51</v>
      </c>
      <c r="E171" s="2" t="s">
        <v>296</v>
      </c>
      <c r="F171" s="2"/>
      <c r="G171" s="3">
        <f t="shared" ref="G171:I171" si="39">SUM(G172:G172)</f>
        <v>45</v>
      </c>
      <c r="H171" s="3">
        <f t="shared" si="39"/>
        <v>3.9</v>
      </c>
      <c r="I171" s="3">
        <f t="shared" si="39"/>
        <v>48.9</v>
      </c>
      <c r="J171" s="65"/>
    </row>
    <row r="172" spans="1:10" s="14" customFormat="1" ht="23.25">
      <c r="A172" s="47"/>
      <c r="B172" s="1" t="s">
        <v>120</v>
      </c>
      <c r="C172" s="2" t="s">
        <v>17</v>
      </c>
      <c r="D172" s="2" t="s">
        <v>51</v>
      </c>
      <c r="E172" s="2" t="s">
        <v>296</v>
      </c>
      <c r="F172" s="2" t="s">
        <v>25</v>
      </c>
      <c r="G172" s="3">
        <v>45</v>
      </c>
      <c r="H172" s="3">
        <v>3.9</v>
      </c>
      <c r="I172" s="3">
        <f>G172+H172</f>
        <v>48.9</v>
      </c>
      <c r="J172" s="65"/>
    </row>
    <row r="173" spans="1:10" s="14" customFormat="1" ht="57">
      <c r="A173" s="47"/>
      <c r="B173" s="36" t="s">
        <v>386</v>
      </c>
      <c r="C173" s="2" t="s">
        <v>17</v>
      </c>
      <c r="D173" s="2" t="s">
        <v>51</v>
      </c>
      <c r="E173" s="2" t="s">
        <v>296</v>
      </c>
      <c r="F173" s="2"/>
      <c r="G173" s="3">
        <f>SUM(G174)</f>
        <v>3.9</v>
      </c>
      <c r="H173" s="3">
        <f>SUM(H174)</f>
        <v>-3.9</v>
      </c>
      <c r="I173" s="3">
        <f>SUM(I174)</f>
        <v>0</v>
      </c>
      <c r="J173" s="65"/>
    </row>
    <row r="174" spans="1:10" s="14" customFormat="1" ht="23.25">
      <c r="A174" s="47"/>
      <c r="B174" s="1" t="s">
        <v>120</v>
      </c>
      <c r="C174" s="2" t="s">
        <v>17</v>
      </c>
      <c r="D174" s="2" t="s">
        <v>51</v>
      </c>
      <c r="E174" s="2" t="s">
        <v>296</v>
      </c>
      <c r="F174" s="2" t="s">
        <v>25</v>
      </c>
      <c r="G174" s="3">
        <v>3.9</v>
      </c>
      <c r="H174" s="3">
        <v>-3.9</v>
      </c>
      <c r="I174" s="3">
        <f>G174+H174</f>
        <v>0</v>
      </c>
      <c r="J174" s="65"/>
    </row>
    <row r="175" spans="1:10" s="14" customFormat="1" ht="22.5">
      <c r="A175" s="47"/>
      <c r="B175" s="12" t="s">
        <v>155</v>
      </c>
      <c r="C175" s="2" t="s">
        <v>17</v>
      </c>
      <c r="D175" s="2" t="s">
        <v>51</v>
      </c>
      <c r="E175" s="2" t="s">
        <v>156</v>
      </c>
      <c r="F175" s="2"/>
      <c r="G175" s="3">
        <f>SUM(G176:G177)</f>
        <v>364.1</v>
      </c>
      <c r="H175" s="3">
        <f>SUM(H176:H177)</f>
        <v>0</v>
      </c>
      <c r="I175" s="3">
        <f>SUM(I176:I177)</f>
        <v>364.1</v>
      </c>
      <c r="J175" s="65"/>
    </row>
    <row r="176" spans="1:10" s="14" customFormat="1" ht="22.5">
      <c r="A176" s="47"/>
      <c r="B176" s="12" t="s">
        <v>24</v>
      </c>
      <c r="C176" s="2" t="s">
        <v>17</v>
      </c>
      <c r="D176" s="2" t="s">
        <v>51</v>
      </c>
      <c r="E176" s="2" t="s">
        <v>156</v>
      </c>
      <c r="F176" s="2" t="s">
        <v>32</v>
      </c>
      <c r="G176" s="3">
        <v>45</v>
      </c>
      <c r="H176" s="3"/>
      <c r="I176" s="3">
        <f>G176+H176</f>
        <v>45</v>
      </c>
      <c r="J176" s="65"/>
    </row>
    <row r="177" spans="1:10" s="14" customFormat="1" ht="22.5">
      <c r="A177" s="47"/>
      <c r="B177" s="12" t="s">
        <v>120</v>
      </c>
      <c r="C177" s="2" t="s">
        <v>17</v>
      </c>
      <c r="D177" s="2" t="s">
        <v>51</v>
      </c>
      <c r="E177" s="2" t="s">
        <v>156</v>
      </c>
      <c r="F177" s="2" t="s">
        <v>25</v>
      </c>
      <c r="G177" s="23">
        <v>319.10000000000002</v>
      </c>
      <c r="H177" s="23"/>
      <c r="I177" s="3">
        <f>G177+H177</f>
        <v>319.10000000000002</v>
      </c>
      <c r="J177" s="65"/>
    </row>
    <row r="178" spans="1:10" s="14" customFormat="1" ht="22.5">
      <c r="A178" s="47"/>
      <c r="B178" s="12" t="s">
        <v>247</v>
      </c>
      <c r="C178" s="2" t="s">
        <v>17</v>
      </c>
      <c r="D178" s="2" t="s">
        <v>51</v>
      </c>
      <c r="E178" s="2" t="s">
        <v>248</v>
      </c>
      <c r="F178" s="2"/>
      <c r="G178" s="3">
        <f>SUM(G179:G180)</f>
        <v>407</v>
      </c>
      <c r="H178" s="3">
        <f>SUM(H179:H180)</f>
        <v>-91.1</v>
      </c>
      <c r="I178" s="3">
        <f>SUM(I179:I180)</f>
        <v>315.89999999999998</v>
      </c>
      <c r="J178" s="65"/>
    </row>
    <row r="179" spans="1:10" s="14" customFormat="1" ht="22.5">
      <c r="A179" s="47"/>
      <c r="B179" s="12" t="s">
        <v>24</v>
      </c>
      <c r="C179" s="2" t="s">
        <v>17</v>
      </c>
      <c r="D179" s="2" t="s">
        <v>51</v>
      </c>
      <c r="E179" s="2" t="s">
        <v>248</v>
      </c>
      <c r="F179" s="2" t="s">
        <v>32</v>
      </c>
      <c r="G179" s="3">
        <v>12</v>
      </c>
      <c r="H179" s="3"/>
      <c r="I179" s="3">
        <f>G179+H179</f>
        <v>12</v>
      </c>
      <c r="J179" s="65"/>
    </row>
    <row r="180" spans="1:10" s="14" customFormat="1" ht="22.5">
      <c r="A180" s="47"/>
      <c r="B180" s="12" t="s">
        <v>120</v>
      </c>
      <c r="C180" s="2" t="s">
        <v>17</v>
      </c>
      <c r="D180" s="2" t="s">
        <v>51</v>
      </c>
      <c r="E180" s="2" t="s">
        <v>248</v>
      </c>
      <c r="F180" s="2" t="s">
        <v>25</v>
      </c>
      <c r="G180" s="23">
        <v>395</v>
      </c>
      <c r="H180" s="32">
        <v>-91.1</v>
      </c>
      <c r="I180" s="3">
        <f>G180+H180</f>
        <v>303.89999999999998</v>
      </c>
      <c r="J180" s="65"/>
    </row>
    <row r="181" spans="1:10" s="14" customFormat="1" ht="22.5">
      <c r="A181" s="47"/>
      <c r="B181" s="12" t="s">
        <v>518</v>
      </c>
      <c r="C181" s="2" t="s">
        <v>17</v>
      </c>
      <c r="D181" s="2" t="s">
        <v>51</v>
      </c>
      <c r="E181" s="2" t="s">
        <v>519</v>
      </c>
      <c r="F181" s="2"/>
      <c r="G181" s="3">
        <f>SUM(G182)</f>
        <v>0</v>
      </c>
      <c r="H181" s="3">
        <f t="shared" ref="H181:I181" si="40">SUM(H182)</f>
        <v>91.1</v>
      </c>
      <c r="I181" s="3">
        <f t="shared" si="40"/>
        <v>91.1</v>
      </c>
      <c r="J181" s="65"/>
    </row>
    <row r="182" spans="1:10" s="14" customFormat="1" ht="22.5">
      <c r="A182" s="47"/>
      <c r="B182" s="12" t="s">
        <v>120</v>
      </c>
      <c r="C182" s="2" t="s">
        <v>17</v>
      </c>
      <c r="D182" s="2" t="s">
        <v>51</v>
      </c>
      <c r="E182" s="2" t="s">
        <v>519</v>
      </c>
      <c r="F182" s="2" t="s">
        <v>25</v>
      </c>
      <c r="G182" s="3"/>
      <c r="H182" s="3">
        <v>91.1</v>
      </c>
      <c r="I182" s="3">
        <f>G182+H182</f>
        <v>91.1</v>
      </c>
      <c r="J182" s="65"/>
    </row>
    <row r="183" spans="1:10" s="14" customFormat="1" ht="33.75">
      <c r="A183" s="47"/>
      <c r="B183" s="24" t="s">
        <v>387</v>
      </c>
      <c r="C183" s="2" t="s">
        <v>17</v>
      </c>
      <c r="D183" s="2" t="s">
        <v>51</v>
      </c>
      <c r="E183" s="2" t="s">
        <v>389</v>
      </c>
      <c r="F183" s="2"/>
      <c r="G183" s="32">
        <f>SUM(G184)</f>
        <v>40</v>
      </c>
      <c r="H183" s="32">
        <f>SUM(H184)</f>
        <v>0</v>
      </c>
      <c r="I183" s="32">
        <f>SUM(I184)</f>
        <v>40</v>
      </c>
      <c r="J183" s="65"/>
    </row>
    <row r="184" spans="1:10" s="14" customFormat="1" ht="22.5">
      <c r="A184" s="47"/>
      <c r="B184" s="12" t="s">
        <v>120</v>
      </c>
      <c r="C184" s="2" t="s">
        <v>17</v>
      </c>
      <c r="D184" s="2" t="s">
        <v>51</v>
      </c>
      <c r="E184" s="2" t="s">
        <v>389</v>
      </c>
      <c r="F184" s="2" t="s">
        <v>25</v>
      </c>
      <c r="G184" s="32">
        <v>40</v>
      </c>
      <c r="H184" s="23"/>
      <c r="I184" s="3">
        <f>G184+H184</f>
        <v>40</v>
      </c>
      <c r="J184" s="65"/>
    </row>
    <row r="185" spans="1:10" s="14" customFormat="1" ht="22.5">
      <c r="A185" s="47"/>
      <c r="B185" s="12" t="s">
        <v>388</v>
      </c>
      <c r="C185" s="2" t="s">
        <v>17</v>
      </c>
      <c r="D185" s="2" t="s">
        <v>51</v>
      </c>
      <c r="E185" s="2" t="s">
        <v>390</v>
      </c>
      <c r="F185" s="2"/>
      <c r="G185" s="32">
        <f>G186</f>
        <v>74.900000000000006</v>
      </c>
      <c r="H185" s="32">
        <f>H186</f>
        <v>0</v>
      </c>
      <c r="I185" s="32">
        <f>I186</f>
        <v>74.900000000000006</v>
      </c>
      <c r="J185" s="65"/>
    </row>
    <row r="186" spans="1:10" s="14" customFormat="1" ht="22.5">
      <c r="A186" s="47"/>
      <c r="B186" s="12" t="s">
        <v>120</v>
      </c>
      <c r="C186" s="2" t="s">
        <v>17</v>
      </c>
      <c r="D186" s="2" t="s">
        <v>51</v>
      </c>
      <c r="E186" s="2" t="s">
        <v>390</v>
      </c>
      <c r="F186" s="2" t="s">
        <v>25</v>
      </c>
      <c r="G186" s="32">
        <v>74.900000000000006</v>
      </c>
      <c r="H186" s="32"/>
      <c r="I186" s="3">
        <f>G186+H186</f>
        <v>74.900000000000006</v>
      </c>
      <c r="J186" s="65"/>
    </row>
    <row r="187" spans="1:10" s="14" customFormat="1">
      <c r="A187" s="56">
        <v>4</v>
      </c>
      <c r="B187" s="46" t="s">
        <v>52</v>
      </c>
      <c r="C187" s="52" t="s">
        <v>22</v>
      </c>
      <c r="D187" s="52"/>
      <c r="E187" s="52"/>
      <c r="F187" s="54"/>
      <c r="G187" s="17">
        <f>G201+G217+G188+G194</f>
        <v>7379.8000000000011</v>
      </c>
      <c r="H187" s="17">
        <f t="shared" ref="H187:I187" si="41">H201+H217+H188+H194</f>
        <v>905.19999999999993</v>
      </c>
      <c r="I187" s="17">
        <f t="shared" si="41"/>
        <v>8285</v>
      </c>
      <c r="J187" s="65"/>
    </row>
    <row r="188" spans="1:10" s="14" customFormat="1">
      <c r="A188" s="47" t="s">
        <v>53</v>
      </c>
      <c r="B188" s="46" t="s">
        <v>234</v>
      </c>
      <c r="C188" s="52" t="s">
        <v>22</v>
      </c>
      <c r="D188" s="52" t="s">
        <v>60</v>
      </c>
      <c r="E188" s="52"/>
      <c r="F188" s="52"/>
      <c r="G188" s="17">
        <f t="shared" ref="G188:I188" si="42">G189</f>
        <v>558.30000000000007</v>
      </c>
      <c r="H188" s="18">
        <f t="shared" si="42"/>
        <v>-228.1</v>
      </c>
      <c r="I188" s="17">
        <f t="shared" si="42"/>
        <v>330.20000000000005</v>
      </c>
      <c r="J188" s="65"/>
    </row>
    <row r="189" spans="1:10" s="14" customFormat="1">
      <c r="A189" s="47"/>
      <c r="B189" s="1" t="s">
        <v>257</v>
      </c>
      <c r="C189" s="25" t="s">
        <v>22</v>
      </c>
      <c r="D189" s="25" t="s">
        <v>60</v>
      </c>
      <c r="E189" s="25" t="s">
        <v>233</v>
      </c>
      <c r="F189" s="25"/>
      <c r="G189" s="31">
        <f t="shared" ref="G189:I189" si="43">G190+G192</f>
        <v>558.30000000000007</v>
      </c>
      <c r="H189" s="45">
        <f t="shared" si="43"/>
        <v>-228.1</v>
      </c>
      <c r="I189" s="31">
        <f t="shared" si="43"/>
        <v>330.20000000000005</v>
      </c>
      <c r="J189" s="65"/>
    </row>
    <row r="190" spans="1:10" s="14" customFormat="1" ht="67.5">
      <c r="A190" s="47"/>
      <c r="B190" s="24" t="s">
        <v>235</v>
      </c>
      <c r="C190" s="25" t="s">
        <v>22</v>
      </c>
      <c r="D190" s="25" t="s">
        <v>60</v>
      </c>
      <c r="E190" s="25" t="s">
        <v>236</v>
      </c>
      <c r="F190" s="25"/>
      <c r="G190" s="31">
        <f t="shared" ref="G190:I190" si="44">G191</f>
        <v>76.7</v>
      </c>
      <c r="H190" s="45">
        <f t="shared" si="44"/>
        <v>0</v>
      </c>
      <c r="I190" s="31">
        <f t="shared" si="44"/>
        <v>76.7</v>
      </c>
      <c r="J190" s="65"/>
    </row>
    <row r="191" spans="1:10" s="14" customFormat="1" ht="22.5">
      <c r="A191" s="47"/>
      <c r="B191" s="12" t="s">
        <v>120</v>
      </c>
      <c r="C191" s="25" t="s">
        <v>22</v>
      </c>
      <c r="D191" s="25" t="s">
        <v>60</v>
      </c>
      <c r="E191" s="25" t="s">
        <v>236</v>
      </c>
      <c r="F191" s="25" t="s">
        <v>25</v>
      </c>
      <c r="G191" s="31">
        <v>76.7</v>
      </c>
      <c r="H191" s="45"/>
      <c r="I191" s="31">
        <f>G191+H191</f>
        <v>76.7</v>
      </c>
      <c r="J191" s="65"/>
    </row>
    <row r="192" spans="1:10" s="14" customFormat="1" ht="27.75" customHeight="1">
      <c r="A192" s="47"/>
      <c r="B192" s="24" t="s">
        <v>334</v>
      </c>
      <c r="C192" s="25" t="s">
        <v>22</v>
      </c>
      <c r="D192" s="25" t="s">
        <v>60</v>
      </c>
      <c r="E192" s="25" t="s">
        <v>237</v>
      </c>
      <c r="F192" s="25"/>
      <c r="G192" s="31">
        <f t="shared" ref="G192:I192" si="45">G193</f>
        <v>481.6</v>
      </c>
      <c r="H192" s="45">
        <f t="shared" si="45"/>
        <v>-228.1</v>
      </c>
      <c r="I192" s="31">
        <f t="shared" si="45"/>
        <v>253.50000000000003</v>
      </c>
      <c r="J192" s="65"/>
    </row>
    <row r="193" spans="1:10" s="14" customFormat="1" ht="22.5">
      <c r="A193" s="47"/>
      <c r="B193" s="12" t="s">
        <v>120</v>
      </c>
      <c r="C193" s="25" t="s">
        <v>22</v>
      </c>
      <c r="D193" s="25" t="s">
        <v>60</v>
      </c>
      <c r="E193" s="25" t="s">
        <v>237</v>
      </c>
      <c r="F193" s="25" t="s">
        <v>25</v>
      </c>
      <c r="G193" s="31">
        <v>481.6</v>
      </c>
      <c r="H193" s="45">
        <v>-228.1</v>
      </c>
      <c r="I193" s="31">
        <f>G193+H193</f>
        <v>253.50000000000003</v>
      </c>
      <c r="J193" s="65"/>
    </row>
    <row r="194" spans="1:10" s="14" customFormat="1">
      <c r="A194" s="56" t="s">
        <v>56</v>
      </c>
      <c r="B194" s="46" t="s">
        <v>520</v>
      </c>
      <c r="C194" s="44" t="s">
        <v>22</v>
      </c>
      <c r="D194" s="44" t="s">
        <v>81</v>
      </c>
      <c r="E194" s="44" t="s">
        <v>523</v>
      </c>
      <c r="F194" s="25"/>
      <c r="G194" s="15">
        <f t="shared" ref="G194:I196" si="46">G195</f>
        <v>0</v>
      </c>
      <c r="H194" s="15">
        <f t="shared" si="46"/>
        <v>1133.3</v>
      </c>
      <c r="I194" s="15">
        <f t="shared" si="46"/>
        <v>1133.3</v>
      </c>
      <c r="J194" s="65"/>
    </row>
    <row r="195" spans="1:10" s="14" customFormat="1" ht="22.5">
      <c r="A195" s="47"/>
      <c r="B195" s="12" t="s">
        <v>261</v>
      </c>
      <c r="C195" s="2" t="s">
        <v>22</v>
      </c>
      <c r="D195" s="2" t="s">
        <v>81</v>
      </c>
      <c r="E195" s="2" t="s">
        <v>260</v>
      </c>
      <c r="F195" s="25"/>
      <c r="G195" s="3">
        <f t="shared" si="46"/>
        <v>0</v>
      </c>
      <c r="H195" s="3">
        <f t="shared" si="46"/>
        <v>1133.3</v>
      </c>
      <c r="I195" s="3">
        <f t="shared" si="46"/>
        <v>1133.3</v>
      </c>
      <c r="J195" s="65"/>
    </row>
    <row r="196" spans="1:10" s="14" customFormat="1">
      <c r="A196" s="47"/>
      <c r="B196" s="12" t="s">
        <v>262</v>
      </c>
      <c r="C196" s="2" t="s">
        <v>22</v>
      </c>
      <c r="D196" s="2" t="s">
        <v>81</v>
      </c>
      <c r="E196" s="2" t="s">
        <v>263</v>
      </c>
      <c r="F196" s="25"/>
      <c r="G196" s="3">
        <f>G197</f>
        <v>0</v>
      </c>
      <c r="H196" s="3">
        <f t="shared" si="46"/>
        <v>1133.3</v>
      </c>
      <c r="I196" s="3">
        <f t="shared" si="46"/>
        <v>1133.3</v>
      </c>
      <c r="J196" s="65"/>
    </row>
    <row r="197" spans="1:10" s="14" customFormat="1" ht="22.5">
      <c r="A197" s="47"/>
      <c r="B197" s="12" t="s">
        <v>171</v>
      </c>
      <c r="C197" s="2" t="s">
        <v>22</v>
      </c>
      <c r="D197" s="2" t="s">
        <v>81</v>
      </c>
      <c r="E197" s="2" t="s">
        <v>172</v>
      </c>
      <c r="F197" s="25"/>
      <c r="G197" s="3">
        <f>G198</f>
        <v>0</v>
      </c>
      <c r="H197" s="3">
        <f>H198</f>
        <v>1133.3</v>
      </c>
      <c r="I197" s="3">
        <f>I198</f>
        <v>1133.3</v>
      </c>
      <c r="J197" s="65"/>
    </row>
    <row r="198" spans="1:10" s="14" customFormat="1" ht="23.25">
      <c r="A198" s="47"/>
      <c r="B198" s="88" t="s">
        <v>521</v>
      </c>
      <c r="C198" s="2" t="s">
        <v>22</v>
      </c>
      <c r="D198" s="2" t="s">
        <v>81</v>
      </c>
      <c r="E198" s="2" t="s">
        <v>524</v>
      </c>
      <c r="F198" s="25"/>
      <c r="G198" s="3">
        <f>SUM(G199:G200)</f>
        <v>0</v>
      </c>
      <c r="H198" s="3">
        <f>SUM(H199:H200)</f>
        <v>1133.3</v>
      </c>
      <c r="I198" s="3">
        <f>SUM(I199:I200)</f>
        <v>1133.3</v>
      </c>
      <c r="J198" s="65"/>
    </row>
    <row r="199" spans="1:10" s="14" customFormat="1" ht="22.5">
      <c r="A199" s="47"/>
      <c r="B199" s="12" t="s">
        <v>427</v>
      </c>
      <c r="C199" s="2" t="s">
        <v>22</v>
      </c>
      <c r="D199" s="2" t="s">
        <v>81</v>
      </c>
      <c r="E199" s="2" t="s">
        <v>524</v>
      </c>
      <c r="F199" s="55" t="s">
        <v>25</v>
      </c>
      <c r="G199" s="3"/>
      <c r="H199" s="3">
        <v>56.7</v>
      </c>
      <c r="I199" s="3">
        <f>G199+H199</f>
        <v>56.7</v>
      </c>
      <c r="J199" s="65"/>
    </row>
    <row r="200" spans="1:10" s="14" customFormat="1" ht="22.5">
      <c r="A200" s="47"/>
      <c r="B200" s="12" t="s">
        <v>428</v>
      </c>
      <c r="C200" s="2" t="s">
        <v>22</v>
      </c>
      <c r="D200" s="2" t="s">
        <v>81</v>
      </c>
      <c r="E200" s="2" t="s">
        <v>524</v>
      </c>
      <c r="F200" s="55" t="s">
        <v>25</v>
      </c>
      <c r="G200" s="3"/>
      <c r="H200" s="3">
        <v>1076.5999999999999</v>
      </c>
      <c r="I200" s="3">
        <f>G200+H200</f>
        <v>1076.5999999999999</v>
      </c>
      <c r="J200" s="65"/>
    </row>
    <row r="201" spans="1:10" s="14" customFormat="1">
      <c r="A201" s="56" t="s">
        <v>241</v>
      </c>
      <c r="B201" s="46" t="s">
        <v>157</v>
      </c>
      <c r="C201" s="52" t="s">
        <v>22</v>
      </c>
      <c r="D201" s="52" t="s">
        <v>54</v>
      </c>
      <c r="E201" s="52"/>
      <c r="F201" s="52"/>
      <c r="G201" s="17">
        <f>G202+G212</f>
        <v>5431.7000000000007</v>
      </c>
      <c r="H201" s="17">
        <f t="shared" ref="H201:I201" si="47">H202+H212</f>
        <v>0</v>
      </c>
      <c r="I201" s="17">
        <f t="shared" si="47"/>
        <v>5431.7000000000007</v>
      </c>
      <c r="J201" s="65"/>
    </row>
    <row r="202" spans="1:10" s="14" customFormat="1" ht="22.5">
      <c r="A202" s="47"/>
      <c r="B202" s="12" t="s">
        <v>261</v>
      </c>
      <c r="C202" s="25" t="s">
        <v>22</v>
      </c>
      <c r="D202" s="25" t="s">
        <v>54</v>
      </c>
      <c r="E202" s="25" t="s">
        <v>260</v>
      </c>
      <c r="F202" s="25"/>
      <c r="G202" s="31">
        <f t="shared" ref="G202:I202" si="48">G203</f>
        <v>2763.9</v>
      </c>
      <c r="H202" s="45">
        <f t="shared" si="48"/>
        <v>-340</v>
      </c>
      <c r="I202" s="31">
        <f t="shared" si="48"/>
        <v>2423.9</v>
      </c>
      <c r="J202" s="65"/>
    </row>
    <row r="203" spans="1:10" s="14" customFormat="1">
      <c r="A203" s="47"/>
      <c r="B203" s="12" t="s">
        <v>262</v>
      </c>
      <c r="C203" s="25" t="s">
        <v>22</v>
      </c>
      <c r="D203" s="25" t="s">
        <v>54</v>
      </c>
      <c r="E203" s="25" t="s">
        <v>263</v>
      </c>
      <c r="F203" s="25"/>
      <c r="G203" s="31">
        <f>G204+G206+G209</f>
        <v>2763.9</v>
      </c>
      <c r="H203" s="31">
        <f t="shared" ref="H203:I203" si="49">H204+H206+H209</f>
        <v>-340</v>
      </c>
      <c r="I203" s="31">
        <f t="shared" si="49"/>
        <v>2423.9</v>
      </c>
      <c r="J203" s="65"/>
    </row>
    <row r="204" spans="1:10" s="14" customFormat="1" ht="22.5">
      <c r="A204" s="47"/>
      <c r="B204" s="12" t="s">
        <v>249</v>
      </c>
      <c r="C204" s="25" t="s">
        <v>22</v>
      </c>
      <c r="D204" s="25" t="s">
        <v>54</v>
      </c>
      <c r="E204" s="25" t="s">
        <v>250</v>
      </c>
      <c r="F204" s="25"/>
      <c r="G204" s="31">
        <f t="shared" ref="G204:I204" si="50">SUM(G205:G205)</f>
        <v>600</v>
      </c>
      <c r="H204" s="31">
        <f t="shared" si="50"/>
        <v>0</v>
      </c>
      <c r="I204" s="31">
        <f t="shared" si="50"/>
        <v>600</v>
      </c>
      <c r="J204" s="65"/>
    </row>
    <row r="205" spans="1:10" s="14" customFormat="1" ht="22.5">
      <c r="A205" s="47"/>
      <c r="B205" s="21" t="s">
        <v>63</v>
      </c>
      <c r="C205" s="55" t="s">
        <v>22</v>
      </c>
      <c r="D205" s="55" t="s">
        <v>54</v>
      </c>
      <c r="E205" s="55" t="s">
        <v>250</v>
      </c>
      <c r="F205" s="55" t="s">
        <v>64</v>
      </c>
      <c r="G205" s="3">
        <v>600</v>
      </c>
      <c r="H205" s="3"/>
      <c r="I205" s="3">
        <f>G205+H205</f>
        <v>600</v>
      </c>
      <c r="J205" s="65"/>
    </row>
    <row r="206" spans="1:10" s="14" customFormat="1">
      <c r="A206" s="47"/>
      <c r="B206" s="24" t="s">
        <v>158</v>
      </c>
      <c r="C206" s="25" t="s">
        <v>22</v>
      </c>
      <c r="D206" s="25" t="s">
        <v>54</v>
      </c>
      <c r="E206" s="25" t="s">
        <v>159</v>
      </c>
      <c r="F206" s="25"/>
      <c r="G206" s="31">
        <f>SUM(G207:G208)</f>
        <v>1623.5</v>
      </c>
      <c r="H206" s="31">
        <f t="shared" ref="H206:I206" si="51">SUM(H207:H208)</f>
        <v>-340</v>
      </c>
      <c r="I206" s="31">
        <f t="shared" si="51"/>
        <v>1283.5</v>
      </c>
      <c r="J206" s="65"/>
    </row>
    <row r="207" spans="1:10" s="14" customFormat="1" ht="22.5">
      <c r="A207" s="47"/>
      <c r="B207" s="12" t="s">
        <v>120</v>
      </c>
      <c r="C207" s="25" t="s">
        <v>22</v>
      </c>
      <c r="D207" s="25" t="s">
        <v>54</v>
      </c>
      <c r="E207" s="25" t="s">
        <v>159</v>
      </c>
      <c r="F207" s="25" t="s">
        <v>25</v>
      </c>
      <c r="G207" s="31">
        <v>1623.5</v>
      </c>
      <c r="H207" s="3">
        <f>-600-70-270</f>
        <v>-940</v>
      </c>
      <c r="I207" s="31">
        <f>G207+H207</f>
        <v>683.5</v>
      </c>
      <c r="J207" s="65"/>
    </row>
    <row r="208" spans="1:10" s="14" customFormat="1">
      <c r="A208" s="47"/>
      <c r="B208" s="12" t="s">
        <v>74</v>
      </c>
      <c r="C208" s="2" t="s">
        <v>22</v>
      </c>
      <c r="D208" s="2" t="s">
        <v>54</v>
      </c>
      <c r="E208" s="2" t="s">
        <v>159</v>
      </c>
      <c r="F208" s="2" t="s">
        <v>85</v>
      </c>
      <c r="G208" s="3"/>
      <c r="H208" s="3">
        <v>600</v>
      </c>
      <c r="I208" s="3">
        <f>G208+H208</f>
        <v>600</v>
      </c>
      <c r="J208" s="65"/>
    </row>
    <row r="209" spans="1:10" s="14" customFormat="1" ht="22.5">
      <c r="A209" s="47"/>
      <c r="B209" s="21" t="s">
        <v>473</v>
      </c>
      <c r="C209" s="2" t="s">
        <v>22</v>
      </c>
      <c r="D209" s="2" t="s">
        <v>54</v>
      </c>
      <c r="E209" s="2" t="s">
        <v>474</v>
      </c>
      <c r="F209" s="2"/>
      <c r="G209" s="3">
        <f>SUM(G210:G211)</f>
        <v>540.4</v>
      </c>
      <c r="H209" s="3">
        <f>SUM(H210:H211)</f>
        <v>0</v>
      </c>
      <c r="I209" s="3">
        <f>SUM(I210:I211)</f>
        <v>540.4</v>
      </c>
      <c r="J209" s="65"/>
    </row>
    <row r="210" spans="1:10" s="14" customFormat="1" ht="22.5">
      <c r="A210" s="47"/>
      <c r="B210" s="12" t="s">
        <v>427</v>
      </c>
      <c r="C210" s="2" t="s">
        <v>22</v>
      </c>
      <c r="D210" s="2" t="s">
        <v>54</v>
      </c>
      <c r="E210" s="2" t="s">
        <v>474</v>
      </c>
      <c r="F210" s="2" t="s">
        <v>25</v>
      </c>
      <c r="G210" s="3">
        <v>27</v>
      </c>
      <c r="H210" s="3"/>
      <c r="I210" s="3">
        <f>G210+H210</f>
        <v>27</v>
      </c>
      <c r="J210" s="65"/>
    </row>
    <row r="211" spans="1:10" s="14" customFormat="1" ht="22.5">
      <c r="A211" s="47"/>
      <c r="B211" s="12" t="s">
        <v>428</v>
      </c>
      <c r="C211" s="2" t="s">
        <v>22</v>
      </c>
      <c r="D211" s="2" t="s">
        <v>54</v>
      </c>
      <c r="E211" s="2" t="s">
        <v>474</v>
      </c>
      <c r="F211" s="2" t="s">
        <v>25</v>
      </c>
      <c r="G211" s="3">
        <v>513.4</v>
      </c>
      <c r="H211" s="3"/>
      <c r="I211" s="3">
        <f>G211+H211</f>
        <v>513.4</v>
      </c>
      <c r="J211" s="65"/>
    </row>
    <row r="212" spans="1:10" s="14" customFormat="1" ht="22.5">
      <c r="A212" s="47"/>
      <c r="B212" s="12" t="s">
        <v>258</v>
      </c>
      <c r="C212" s="2" t="s">
        <v>22</v>
      </c>
      <c r="D212" s="2" t="s">
        <v>54</v>
      </c>
      <c r="E212" s="2" t="s">
        <v>259</v>
      </c>
      <c r="F212" s="38"/>
      <c r="G212" s="3">
        <f>G213</f>
        <v>2667.8</v>
      </c>
      <c r="H212" s="3">
        <f t="shared" ref="H212:I215" si="52">H213</f>
        <v>340</v>
      </c>
      <c r="I212" s="3">
        <f t="shared" si="52"/>
        <v>3007.8</v>
      </c>
      <c r="J212" s="65"/>
    </row>
    <row r="213" spans="1:10" s="14" customFormat="1">
      <c r="A213" s="47"/>
      <c r="B213" s="12" t="s">
        <v>330</v>
      </c>
      <c r="C213" s="2" t="s">
        <v>22</v>
      </c>
      <c r="D213" s="2" t="s">
        <v>54</v>
      </c>
      <c r="E213" s="2" t="s">
        <v>277</v>
      </c>
      <c r="F213" s="38"/>
      <c r="G213" s="3">
        <f>G214</f>
        <v>2667.8</v>
      </c>
      <c r="H213" s="3">
        <f t="shared" si="52"/>
        <v>340</v>
      </c>
      <c r="I213" s="3">
        <f t="shared" si="52"/>
        <v>3007.8</v>
      </c>
      <c r="J213" s="65"/>
    </row>
    <row r="214" spans="1:10" s="14" customFormat="1" ht="33.75">
      <c r="A214" s="47"/>
      <c r="B214" s="12" t="s">
        <v>218</v>
      </c>
      <c r="C214" s="2" t="s">
        <v>22</v>
      </c>
      <c r="D214" s="2" t="s">
        <v>54</v>
      </c>
      <c r="E214" s="2" t="s">
        <v>219</v>
      </c>
      <c r="F214" s="2"/>
      <c r="G214" s="3">
        <f>G215</f>
        <v>2667.8</v>
      </c>
      <c r="H214" s="3">
        <f t="shared" si="52"/>
        <v>340</v>
      </c>
      <c r="I214" s="3">
        <f t="shared" si="52"/>
        <v>3007.8</v>
      </c>
      <c r="J214" s="65"/>
    </row>
    <row r="215" spans="1:10" s="14" customFormat="1" ht="23.25">
      <c r="A215" s="47"/>
      <c r="B215" s="34" t="s">
        <v>471</v>
      </c>
      <c r="C215" s="2" t="s">
        <v>22</v>
      </c>
      <c r="D215" s="2" t="s">
        <v>54</v>
      </c>
      <c r="E215" s="2" t="s">
        <v>472</v>
      </c>
      <c r="F215" s="2"/>
      <c r="G215" s="3">
        <f>G216</f>
        <v>2667.8</v>
      </c>
      <c r="H215" s="3">
        <f t="shared" si="52"/>
        <v>340</v>
      </c>
      <c r="I215" s="3">
        <f t="shared" si="52"/>
        <v>3007.8</v>
      </c>
      <c r="J215" s="65"/>
    </row>
    <row r="216" spans="1:10" s="14" customFormat="1">
      <c r="A216" s="47"/>
      <c r="B216" s="66" t="s">
        <v>331</v>
      </c>
      <c r="C216" s="2" t="s">
        <v>22</v>
      </c>
      <c r="D216" s="2" t="s">
        <v>54</v>
      </c>
      <c r="E216" s="2" t="s">
        <v>472</v>
      </c>
      <c r="F216" s="2" t="s">
        <v>333</v>
      </c>
      <c r="G216" s="3">
        <v>2667.8</v>
      </c>
      <c r="H216" s="3">
        <v>340</v>
      </c>
      <c r="I216" s="3">
        <f>G216+H216</f>
        <v>3007.8</v>
      </c>
      <c r="J216" s="65"/>
    </row>
    <row r="217" spans="1:10" s="13" customFormat="1">
      <c r="A217" s="56" t="s">
        <v>522</v>
      </c>
      <c r="B217" s="46" t="s">
        <v>57</v>
      </c>
      <c r="C217" s="52" t="s">
        <v>22</v>
      </c>
      <c r="D217" s="52" t="s">
        <v>58</v>
      </c>
      <c r="E217" s="52"/>
      <c r="F217" s="54"/>
      <c r="G217" s="15">
        <f>G218+G228+G233</f>
        <v>1389.8</v>
      </c>
      <c r="H217" s="15">
        <f t="shared" ref="H217:I217" si="53">H218+H228+H233</f>
        <v>0</v>
      </c>
      <c r="I217" s="15">
        <f t="shared" si="53"/>
        <v>1389.8</v>
      </c>
      <c r="J217" s="65"/>
    </row>
    <row r="218" spans="1:10" s="13" customFormat="1" ht="22.5">
      <c r="A218" s="47"/>
      <c r="B218" s="12" t="s">
        <v>266</v>
      </c>
      <c r="C218" s="25" t="s">
        <v>22</v>
      </c>
      <c r="D218" s="25" t="s">
        <v>58</v>
      </c>
      <c r="E218" s="25" t="s">
        <v>268</v>
      </c>
      <c r="F218" s="25"/>
      <c r="G218" s="3">
        <f t="shared" ref="G218:I218" si="54">G219+G225</f>
        <v>393.8</v>
      </c>
      <c r="H218" s="3">
        <f t="shared" si="54"/>
        <v>0</v>
      </c>
      <c r="I218" s="3">
        <f t="shared" si="54"/>
        <v>393.8</v>
      </c>
      <c r="J218" s="65"/>
    </row>
    <row r="219" spans="1:10" s="14" customFormat="1" ht="22.5">
      <c r="A219" s="47"/>
      <c r="B219" s="12" t="s">
        <v>267</v>
      </c>
      <c r="C219" s="2" t="s">
        <v>22</v>
      </c>
      <c r="D219" s="2" t="s">
        <v>58</v>
      </c>
      <c r="E219" s="2" t="s">
        <v>269</v>
      </c>
      <c r="F219" s="25"/>
      <c r="G219" s="3">
        <f t="shared" ref="G219:I219" si="55">G220+G222</f>
        <v>313.8</v>
      </c>
      <c r="H219" s="3">
        <f t="shared" si="55"/>
        <v>0</v>
      </c>
      <c r="I219" s="3">
        <f t="shared" si="55"/>
        <v>313.8</v>
      </c>
      <c r="J219" s="65"/>
    </row>
    <row r="220" spans="1:10" s="14" customFormat="1" ht="22.5">
      <c r="A220" s="47"/>
      <c r="B220" s="12" t="s">
        <v>160</v>
      </c>
      <c r="C220" s="2" t="s">
        <v>22</v>
      </c>
      <c r="D220" s="2" t="s">
        <v>58</v>
      </c>
      <c r="E220" s="2" t="s">
        <v>161</v>
      </c>
      <c r="F220" s="25"/>
      <c r="G220" s="3">
        <f t="shared" ref="G220:I220" si="56">SUM(G221:G221)</f>
        <v>100</v>
      </c>
      <c r="H220" s="3">
        <f t="shared" si="56"/>
        <v>0</v>
      </c>
      <c r="I220" s="3">
        <f t="shared" si="56"/>
        <v>100</v>
      </c>
      <c r="J220" s="65"/>
    </row>
    <row r="221" spans="1:10" s="14" customFormat="1" ht="67.5">
      <c r="A221" s="47"/>
      <c r="B221" s="24" t="s">
        <v>298</v>
      </c>
      <c r="C221" s="2" t="s">
        <v>22</v>
      </c>
      <c r="D221" s="2" t="s">
        <v>58</v>
      </c>
      <c r="E221" s="2" t="s">
        <v>161</v>
      </c>
      <c r="F221" s="2" t="s">
        <v>297</v>
      </c>
      <c r="G221" s="3">
        <v>100</v>
      </c>
      <c r="H221" s="3"/>
      <c r="I221" s="3">
        <f>G221+H221</f>
        <v>100</v>
      </c>
      <c r="J221" s="65"/>
    </row>
    <row r="222" spans="1:10" s="14" customFormat="1">
      <c r="A222" s="47"/>
      <c r="B222" s="12" t="s">
        <v>162</v>
      </c>
      <c r="C222" s="2" t="s">
        <v>22</v>
      </c>
      <c r="D222" s="2" t="s">
        <v>58</v>
      </c>
      <c r="E222" s="2" t="s">
        <v>163</v>
      </c>
      <c r="F222" s="2"/>
      <c r="G222" s="3">
        <f>SUM(G223:G224)</f>
        <v>213.8</v>
      </c>
      <c r="H222" s="3">
        <f>SUM(H223:H224)</f>
        <v>0</v>
      </c>
      <c r="I222" s="3">
        <f>SUM(I223:I224)</f>
        <v>213.8</v>
      </c>
      <c r="J222" s="65"/>
    </row>
    <row r="223" spans="1:10" s="14" customFormat="1" ht="22.5">
      <c r="A223" s="47"/>
      <c r="B223" s="12" t="s">
        <v>24</v>
      </c>
      <c r="C223" s="2" t="s">
        <v>22</v>
      </c>
      <c r="D223" s="2" t="s">
        <v>58</v>
      </c>
      <c r="E223" s="2" t="s">
        <v>163</v>
      </c>
      <c r="F223" s="2" t="s">
        <v>32</v>
      </c>
      <c r="G223" s="3">
        <v>133.80000000000001</v>
      </c>
      <c r="H223" s="3"/>
      <c r="I223" s="3">
        <f>G223+H223</f>
        <v>133.80000000000001</v>
      </c>
      <c r="J223" s="65"/>
    </row>
    <row r="224" spans="1:10" s="14" customFormat="1" ht="22.5">
      <c r="A224" s="47"/>
      <c r="B224" s="12" t="s">
        <v>120</v>
      </c>
      <c r="C224" s="2" t="s">
        <v>22</v>
      </c>
      <c r="D224" s="2" t="s">
        <v>58</v>
      </c>
      <c r="E224" s="2" t="s">
        <v>163</v>
      </c>
      <c r="F224" s="2" t="s">
        <v>25</v>
      </c>
      <c r="G224" s="3">
        <v>80</v>
      </c>
      <c r="H224" s="3"/>
      <c r="I224" s="3">
        <f>G224+H224</f>
        <v>80</v>
      </c>
      <c r="J224" s="65"/>
    </row>
    <row r="225" spans="1:10" s="14" customFormat="1" ht="22.5">
      <c r="A225" s="47"/>
      <c r="B225" s="12" t="s">
        <v>270</v>
      </c>
      <c r="C225" s="2" t="s">
        <v>22</v>
      </c>
      <c r="D225" s="2" t="s">
        <v>58</v>
      </c>
      <c r="E225" s="2" t="s">
        <v>271</v>
      </c>
      <c r="F225" s="2"/>
      <c r="G225" s="3">
        <f t="shared" ref="G225:I225" si="57">G226</f>
        <v>80</v>
      </c>
      <c r="H225" s="3">
        <f t="shared" si="57"/>
        <v>0</v>
      </c>
      <c r="I225" s="3">
        <f t="shared" si="57"/>
        <v>80</v>
      </c>
      <c r="J225" s="65"/>
    </row>
    <row r="226" spans="1:10" s="14" customFormat="1" ht="22.5">
      <c r="A226" s="47"/>
      <c r="B226" s="12" t="s">
        <v>164</v>
      </c>
      <c r="C226" s="2" t="s">
        <v>22</v>
      </c>
      <c r="D226" s="2" t="s">
        <v>58</v>
      </c>
      <c r="E226" s="2" t="s">
        <v>165</v>
      </c>
      <c r="F226" s="2"/>
      <c r="G226" s="3">
        <f t="shared" ref="G226:I226" si="58">SUM(G227)</f>
        <v>80</v>
      </c>
      <c r="H226" s="3">
        <f t="shared" si="58"/>
        <v>0</v>
      </c>
      <c r="I226" s="3">
        <f t="shared" si="58"/>
        <v>80</v>
      </c>
      <c r="J226" s="65"/>
    </row>
    <row r="227" spans="1:10" s="14" customFormat="1" ht="22.5">
      <c r="A227" s="47"/>
      <c r="B227" s="12" t="s">
        <v>24</v>
      </c>
      <c r="C227" s="2" t="s">
        <v>22</v>
      </c>
      <c r="D227" s="2" t="s">
        <v>58</v>
      </c>
      <c r="E227" s="2" t="s">
        <v>165</v>
      </c>
      <c r="F227" s="2" t="s">
        <v>32</v>
      </c>
      <c r="G227" s="3">
        <v>80</v>
      </c>
      <c r="H227" s="3"/>
      <c r="I227" s="3">
        <f>G227+H227</f>
        <v>80</v>
      </c>
      <c r="J227" s="65"/>
    </row>
    <row r="228" spans="1:10" s="14" customFormat="1" ht="22.5">
      <c r="A228" s="47"/>
      <c r="B228" s="12" t="s">
        <v>261</v>
      </c>
      <c r="C228" s="2" t="s">
        <v>22</v>
      </c>
      <c r="D228" s="2" t="s">
        <v>58</v>
      </c>
      <c r="E228" s="2" t="s">
        <v>260</v>
      </c>
      <c r="F228" s="2"/>
      <c r="G228" s="3">
        <f>G229</f>
        <v>36</v>
      </c>
      <c r="H228" s="3">
        <f t="shared" ref="H228:I231" si="59">H229</f>
        <v>0</v>
      </c>
      <c r="I228" s="3">
        <f t="shared" si="59"/>
        <v>36</v>
      </c>
      <c r="J228" s="65"/>
    </row>
    <row r="229" spans="1:10" s="14" customFormat="1">
      <c r="A229" s="47"/>
      <c r="B229" s="12" t="s">
        <v>272</v>
      </c>
      <c r="C229" s="2" t="s">
        <v>22</v>
      </c>
      <c r="D229" s="2" t="s">
        <v>58</v>
      </c>
      <c r="E229" s="2" t="s">
        <v>273</v>
      </c>
      <c r="F229" s="2"/>
      <c r="G229" s="3">
        <f>G230</f>
        <v>36</v>
      </c>
      <c r="H229" s="3">
        <f t="shared" si="59"/>
        <v>0</v>
      </c>
      <c r="I229" s="3">
        <f t="shared" si="59"/>
        <v>36</v>
      </c>
      <c r="J229" s="65"/>
    </row>
    <row r="230" spans="1:10" s="14" customFormat="1">
      <c r="A230" s="47"/>
      <c r="B230" s="12" t="s">
        <v>252</v>
      </c>
      <c r="C230" s="2" t="s">
        <v>22</v>
      </c>
      <c r="D230" s="2" t="s">
        <v>58</v>
      </c>
      <c r="E230" s="2" t="s">
        <v>166</v>
      </c>
      <c r="F230" s="2"/>
      <c r="G230" s="3">
        <f>G231</f>
        <v>36</v>
      </c>
      <c r="H230" s="3">
        <f t="shared" si="59"/>
        <v>0</v>
      </c>
      <c r="I230" s="3">
        <f t="shared" si="59"/>
        <v>36</v>
      </c>
      <c r="J230" s="65"/>
    </row>
    <row r="231" spans="1:10" s="14" customFormat="1" ht="45.75">
      <c r="A231" s="47"/>
      <c r="B231" s="1" t="s">
        <v>475</v>
      </c>
      <c r="C231" s="2" t="s">
        <v>22</v>
      </c>
      <c r="D231" s="2" t="s">
        <v>58</v>
      </c>
      <c r="E231" s="2" t="s">
        <v>476</v>
      </c>
      <c r="F231" s="28"/>
      <c r="G231" s="3">
        <f>G232</f>
        <v>36</v>
      </c>
      <c r="H231" s="3">
        <f t="shared" si="59"/>
        <v>0</v>
      </c>
      <c r="I231" s="3">
        <f t="shared" si="59"/>
        <v>36</v>
      </c>
      <c r="J231" s="65"/>
    </row>
    <row r="232" spans="1:10" s="14" customFormat="1">
      <c r="A232" s="47"/>
      <c r="B232" s="21" t="s">
        <v>74</v>
      </c>
      <c r="C232" s="2" t="s">
        <v>22</v>
      </c>
      <c r="D232" s="2" t="s">
        <v>58</v>
      </c>
      <c r="E232" s="2" t="s">
        <v>476</v>
      </c>
      <c r="F232" s="28" t="s">
        <v>85</v>
      </c>
      <c r="G232" s="3">
        <v>36</v>
      </c>
      <c r="H232" s="3"/>
      <c r="I232" s="3">
        <f>G232+H232</f>
        <v>36</v>
      </c>
      <c r="J232" s="65"/>
    </row>
    <row r="233" spans="1:10" s="14" customFormat="1" ht="22.5">
      <c r="A233" s="47"/>
      <c r="B233" s="24" t="s">
        <v>258</v>
      </c>
      <c r="C233" s="2" t="s">
        <v>22</v>
      </c>
      <c r="D233" s="2" t="s">
        <v>58</v>
      </c>
      <c r="E233" s="2" t="s">
        <v>259</v>
      </c>
      <c r="F233" s="2"/>
      <c r="G233" s="3">
        <f>G234</f>
        <v>960</v>
      </c>
      <c r="H233" s="3">
        <f t="shared" ref="H233:I234" si="60">H234</f>
        <v>0</v>
      </c>
      <c r="I233" s="3">
        <f t="shared" si="60"/>
        <v>960</v>
      </c>
      <c r="J233" s="65"/>
    </row>
    <row r="234" spans="1:10" s="14" customFormat="1" ht="22.5">
      <c r="A234" s="47"/>
      <c r="B234" s="24" t="s">
        <v>274</v>
      </c>
      <c r="C234" s="2" t="s">
        <v>22</v>
      </c>
      <c r="D234" s="2" t="s">
        <v>58</v>
      </c>
      <c r="E234" s="2" t="s">
        <v>275</v>
      </c>
      <c r="F234" s="2"/>
      <c r="G234" s="3">
        <f>G235</f>
        <v>960</v>
      </c>
      <c r="H234" s="3">
        <f t="shared" si="60"/>
        <v>0</v>
      </c>
      <c r="I234" s="3">
        <f t="shared" si="60"/>
        <v>960</v>
      </c>
      <c r="J234" s="65"/>
    </row>
    <row r="235" spans="1:10" s="14" customFormat="1" ht="33.75">
      <c r="A235" s="47"/>
      <c r="B235" s="24" t="s">
        <v>167</v>
      </c>
      <c r="C235" s="2" t="s">
        <v>22</v>
      </c>
      <c r="D235" s="2" t="s">
        <v>58</v>
      </c>
      <c r="E235" s="2" t="s">
        <v>168</v>
      </c>
      <c r="F235" s="2"/>
      <c r="G235" s="3">
        <f t="shared" ref="G235:I235" si="61">SUM(G236:G237)</f>
        <v>960</v>
      </c>
      <c r="H235" s="3">
        <f t="shared" si="61"/>
        <v>0</v>
      </c>
      <c r="I235" s="3">
        <f t="shared" si="61"/>
        <v>960</v>
      </c>
      <c r="J235" s="65"/>
    </row>
    <row r="236" spans="1:10" s="14" customFormat="1" ht="22.5">
      <c r="A236" s="47"/>
      <c r="B236" s="12" t="s">
        <v>24</v>
      </c>
      <c r="C236" s="2" t="s">
        <v>22</v>
      </c>
      <c r="D236" s="2" t="s">
        <v>58</v>
      </c>
      <c r="E236" s="2" t="s">
        <v>168</v>
      </c>
      <c r="F236" s="2" t="s">
        <v>32</v>
      </c>
      <c r="G236" s="3">
        <v>247.5</v>
      </c>
      <c r="H236" s="3"/>
      <c r="I236" s="3">
        <f>G236+H236</f>
        <v>247.5</v>
      </c>
      <c r="J236" s="65"/>
    </row>
    <row r="237" spans="1:10" s="14" customFormat="1" ht="22.5">
      <c r="A237" s="47"/>
      <c r="B237" s="12" t="s">
        <v>120</v>
      </c>
      <c r="C237" s="2" t="s">
        <v>22</v>
      </c>
      <c r="D237" s="2" t="s">
        <v>58</v>
      </c>
      <c r="E237" s="2" t="s">
        <v>168</v>
      </c>
      <c r="F237" s="2" t="s">
        <v>25</v>
      </c>
      <c r="G237" s="3">
        <v>712.5</v>
      </c>
      <c r="H237" s="3"/>
      <c r="I237" s="3">
        <f>G237+H237</f>
        <v>712.5</v>
      </c>
      <c r="J237" s="65"/>
    </row>
    <row r="238" spans="1:10" s="14" customFormat="1">
      <c r="A238" s="56">
        <v>5</v>
      </c>
      <c r="B238" s="46" t="s">
        <v>59</v>
      </c>
      <c r="C238" s="52" t="s">
        <v>60</v>
      </c>
      <c r="D238" s="52"/>
      <c r="E238" s="52"/>
      <c r="F238" s="54"/>
      <c r="G238" s="19">
        <f>G239+G248+G281+G291</f>
        <v>24654.800000000003</v>
      </c>
      <c r="H238" s="19">
        <f>H239+H248+H281+H291</f>
        <v>-30</v>
      </c>
      <c r="I238" s="19">
        <f>I239+I248+I281+I291</f>
        <v>24624.800000000003</v>
      </c>
      <c r="J238" s="65"/>
    </row>
    <row r="239" spans="1:10" s="14" customFormat="1">
      <c r="A239" s="56" t="s">
        <v>61</v>
      </c>
      <c r="B239" s="46" t="s">
        <v>225</v>
      </c>
      <c r="C239" s="52" t="s">
        <v>60</v>
      </c>
      <c r="D239" s="52" t="s">
        <v>8</v>
      </c>
      <c r="E239" s="52"/>
      <c r="F239" s="52"/>
      <c r="G239" s="15">
        <f t="shared" ref="G239:I239" si="62">G240+G244</f>
        <v>506.8</v>
      </c>
      <c r="H239" s="15">
        <f t="shared" si="62"/>
        <v>0</v>
      </c>
      <c r="I239" s="15">
        <f t="shared" si="62"/>
        <v>506.8</v>
      </c>
      <c r="J239" s="65"/>
    </row>
    <row r="240" spans="1:10" s="14" customFormat="1" ht="22.5">
      <c r="A240" s="47"/>
      <c r="B240" s="12" t="s">
        <v>261</v>
      </c>
      <c r="C240" s="2" t="s">
        <v>60</v>
      </c>
      <c r="D240" s="2" t="s">
        <v>8</v>
      </c>
      <c r="E240" s="2" t="s">
        <v>260</v>
      </c>
      <c r="F240" s="25"/>
      <c r="G240" s="3">
        <f>G241</f>
        <v>200</v>
      </c>
      <c r="H240" s="3">
        <f t="shared" ref="H240:I242" si="63">H241</f>
        <v>0</v>
      </c>
      <c r="I240" s="3">
        <f t="shared" si="63"/>
        <v>200</v>
      </c>
      <c r="J240" s="65"/>
    </row>
    <row r="241" spans="1:10" s="14" customFormat="1">
      <c r="A241" s="47"/>
      <c r="B241" s="12" t="s">
        <v>272</v>
      </c>
      <c r="C241" s="2" t="s">
        <v>60</v>
      </c>
      <c r="D241" s="2" t="s">
        <v>8</v>
      </c>
      <c r="E241" s="2" t="s">
        <v>273</v>
      </c>
      <c r="F241" s="25"/>
      <c r="G241" s="3">
        <f>G242</f>
        <v>200</v>
      </c>
      <c r="H241" s="3">
        <f t="shared" si="63"/>
        <v>0</v>
      </c>
      <c r="I241" s="3">
        <f t="shared" si="63"/>
        <v>200</v>
      </c>
      <c r="J241" s="65"/>
    </row>
    <row r="242" spans="1:10" s="14" customFormat="1">
      <c r="A242" s="56"/>
      <c r="B242" s="12" t="s">
        <v>252</v>
      </c>
      <c r="C242" s="2" t="s">
        <v>60</v>
      </c>
      <c r="D242" s="2" t="s">
        <v>8</v>
      </c>
      <c r="E242" s="2" t="s">
        <v>166</v>
      </c>
      <c r="F242" s="25"/>
      <c r="G242" s="3">
        <f>G243</f>
        <v>200</v>
      </c>
      <c r="H242" s="3">
        <f t="shared" si="63"/>
        <v>0</v>
      </c>
      <c r="I242" s="3">
        <f t="shared" si="63"/>
        <v>200</v>
      </c>
      <c r="J242" s="65"/>
    </row>
    <row r="243" spans="1:10" s="13" customFormat="1" ht="22.5">
      <c r="A243" s="56"/>
      <c r="B243" s="12" t="s">
        <v>120</v>
      </c>
      <c r="C243" s="2" t="s">
        <v>60</v>
      </c>
      <c r="D243" s="2" t="s">
        <v>8</v>
      </c>
      <c r="E243" s="2" t="s">
        <v>166</v>
      </c>
      <c r="F243" s="25" t="s">
        <v>25</v>
      </c>
      <c r="G243" s="23">
        <v>200</v>
      </c>
      <c r="H243" s="23"/>
      <c r="I243" s="3">
        <f>G243+H243</f>
        <v>200</v>
      </c>
      <c r="J243" s="65"/>
    </row>
    <row r="244" spans="1:10" s="13" customFormat="1" ht="22.5">
      <c r="A244" s="56"/>
      <c r="B244" s="24" t="s">
        <v>258</v>
      </c>
      <c r="C244" s="2" t="s">
        <v>60</v>
      </c>
      <c r="D244" s="2" t="s">
        <v>8</v>
      </c>
      <c r="E244" s="2" t="s">
        <v>259</v>
      </c>
      <c r="F244" s="25"/>
      <c r="G244" s="3">
        <f t="shared" ref="G244:I246" si="64">G245</f>
        <v>306.8</v>
      </c>
      <c r="H244" s="3">
        <f t="shared" si="64"/>
        <v>0</v>
      </c>
      <c r="I244" s="3">
        <f t="shared" si="64"/>
        <v>306.8</v>
      </c>
      <c r="J244" s="65"/>
    </row>
    <row r="245" spans="1:10" s="13" customFormat="1" ht="22.5">
      <c r="A245" s="56"/>
      <c r="B245" s="24" t="s">
        <v>274</v>
      </c>
      <c r="C245" s="2" t="s">
        <v>60</v>
      </c>
      <c r="D245" s="2" t="s">
        <v>8</v>
      </c>
      <c r="E245" s="2" t="s">
        <v>275</v>
      </c>
      <c r="F245" s="25"/>
      <c r="G245" s="3">
        <f>G246</f>
        <v>306.8</v>
      </c>
      <c r="H245" s="3">
        <f t="shared" si="64"/>
        <v>0</v>
      </c>
      <c r="I245" s="3">
        <f t="shared" si="64"/>
        <v>306.8</v>
      </c>
      <c r="J245" s="65"/>
    </row>
    <row r="246" spans="1:10" s="14" customFormat="1" ht="33.75">
      <c r="A246" s="56"/>
      <c r="B246" s="24" t="s">
        <v>167</v>
      </c>
      <c r="C246" s="2" t="s">
        <v>60</v>
      </c>
      <c r="D246" s="2" t="s">
        <v>8</v>
      </c>
      <c r="E246" s="2" t="s">
        <v>168</v>
      </c>
      <c r="F246" s="25"/>
      <c r="G246" s="3">
        <f>G247</f>
        <v>306.8</v>
      </c>
      <c r="H246" s="3">
        <f t="shared" si="64"/>
        <v>0</v>
      </c>
      <c r="I246" s="3">
        <f t="shared" si="64"/>
        <v>306.8</v>
      </c>
      <c r="J246" s="65"/>
    </row>
    <row r="247" spans="1:10" s="14" customFormat="1" ht="22.5">
      <c r="A247" s="56"/>
      <c r="B247" s="12" t="s">
        <v>120</v>
      </c>
      <c r="C247" s="2" t="s">
        <v>60</v>
      </c>
      <c r="D247" s="2" t="s">
        <v>8</v>
      </c>
      <c r="E247" s="2" t="s">
        <v>168</v>
      </c>
      <c r="F247" s="25" t="s">
        <v>25</v>
      </c>
      <c r="G247" s="23">
        <v>306.8</v>
      </c>
      <c r="H247" s="23"/>
      <c r="I247" s="3">
        <f>G247+H247</f>
        <v>306.8</v>
      </c>
      <c r="J247" s="65"/>
    </row>
    <row r="248" spans="1:10" s="14" customFormat="1">
      <c r="A248" s="56" t="s">
        <v>65</v>
      </c>
      <c r="B248" s="46" t="s">
        <v>62</v>
      </c>
      <c r="C248" s="44" t="s">
        <v>60</v>
      </c>
      <c r="D248" s="44" t="s">
        <v>11</v>
      </c>
      <c r="E248" s="44"/>
      <c r="F248" s="44"/>
      <c r="G248" s="15">
        <f>G249+G273</f>
        <v>18500.5</v>
      </c>
      <c r="H248" s="15">
        <f>H249+H273</f>
        <v>-30</v>
      </c>
      <c r="I248" s="15">
        <f>I249+I273</f>
        <v>18470.5</v>
      </c>
      <c r="J248" s="65"/>
    </row>
    <row r="249" spans="1:10" s="14" customFormat="1" ht="22.5">
      <c r="A249" s="47"/>
      <c r="B249" s="33" t="s">
        <v>261</v>
      </c>
      <c r="C249" s="2" t="s">
        <v>60</v>
      </c>
      <c r="D249" s="2" t="s">
        <v>11</v>
      </c>
      <c r="E249" s="2" t="s">
        <v>260</v>
      </c>
      <c r="F249" s="2"/>
      <c r="G249" s="3">
        <f>G250+G255</f>
        <v>17030.3</v>
      </c>
      <c r="H249" s="3">
        <f>H250+H255</f>
        <v>-30</v>
      </c>
      <c r="I249" s="3">
        <f>I250+I255</f>
        <v>17000.3</v>
      </c>
      <c r="J249" s="65"/>
    </row>
    <row r="250" spans="1:10" s="14" customFormat="1">
      <c r="A250" s="47"/>
      <c r="B250" s="33" t="s">
        <v>272</v>
      </c>
      <c r="C250" s="2" t="s">
        <v>60</v>
      </c>
      <c r="D250" s="2" t="s">
        <v>11</v>
      </c>
      <c r="E250" s="2" t="s">
        <v>273</v>
      </c>
      <c r="F250" s="2"/>
      <c r="G250" s="3">
        <f>G251</f>
        <v>12527.099999999999</v>
      </c>
      <c r="H250" s="3">
        <f t="shared" ref="H250:I250" si="65">H251</f>
        <v>-29.9</v>
      </c>
      <c r="I250" s="3">
        <f t="shared" si="65"/>
        <v>12497.199999999999</v>
      </c>
      <c r="J250" s="65"/>
    </row>
    <row r="251" spans="1:10" s="14" customFormat="1">
      <c r="A251" s="47"/>
      <c r="B251" s="1" t="s">
        <v>252</v>
      </c>
      <c r="C251" s="2" t="s">
        <v>60</v>
      </c>
      <c r="D251" s="2" t="s">
        <v>11</v>
      </c>
      <c r="E251" s="2" t="s">
        <v>166</v>
      </c>
      <c r="F251" s="2"/>
      <c r="G251" s="3">
        <f>G252</f>
        <v>12527.099999999999</v>
      </c>
      <c r="H251" s="3">
        <f>H252</f>
        <v>-29.9</v>
      </c>
      <c r="I251" s="3">
        <f>I252</f>
        <v>12497.199999999999</v>
      </c>
      <c r="J251" s="65"/>
    </row>
    <row r="252" spans="1:10" s="14" customFormat="1" ht="23.25">
      <c r="A252" s="47"/>
      <c r="B252" s="34" t="s">
        <v>496</v>
      </c>
      <c r="C252" s="2" t="s">
        <v>60</v>
      </c>
      <c r="D252" s="2" t="s">
        <v>11</v>
      </c>
      <c r="E252" s="2" t="s">
        <v>497</v>
      </c>
      <c r="F252" s="2"/>
      <c r="G252" s="3">
        <f>SUM(G253:G254)</f>
        <v>12527.099999999999</v>
      </c>
      <c r="H252" s="3">
        <f>SUM(H253:H254)</f>
        <v>-29.9</v>
      </c>
      <c r="I252" s="3">
        <f>SUM(I253:I254)</f>
        <v>12497.199999999999</v>
      </c>
      <c r="J252" s="65"/>
    </row>
    <row r="253" spans="1:10" s="14" customFormat="1" ht="23.25">
      <c r="A253" s="47"/>
      <c r="B253" s="1" t="s">
        <v>395</v>
      </c>
      <c r="C253" s="2" t="s">
        <v>60</v>
      </c>
      <c r="D253" s="2" t="s">
        <v>11</v>
      </c>
      <c r="E253" s="2" t="s">
        <v>497</v>
      </c>
      <c r="F253" s="2" t="s">
        <v>64</v>
      </c>
      <c r="G253" s="3">
        <f>1.4+653.4</f>
        <v>654.79999999999995</v>
      </c>
      <c r="H253" s="3">
        <v>-29.9</v>
      </c>
      <c r="I253" s="3">
        <f>SUM(G253:H253)</f>
        <v>624.9</v>
      </c>
      <c r="J253" s="65"/>
    </row>
    <row r="254" spans="1:10" s="14" customFormat="1" ht="23.25">
      <c r="A254" s="47"/>
      <c r="B254" s="1" t="s">
        <v>392</v>
      </c>
      <c r="C254" s="2" t="s">
        <v>60</v>
      </c>
      <c r="D254" s="2" t="s">
        <v>11</v>
      </c>
      <c r="E254" s="2" t="s">
        <v>497</v>
      </c>
      <c r="F254" s="2" t="s">
        <v>64</v>
      </c>
      <c r="G254" s="3">
        <v>11872.3</v>
      </c>
      <c r="H254" s="3"/>
      <c r="I254" s="3">
        <f>SUM(G254:H254)</f>
        <v>11872.3</v>
      </c>
      <c r="J254" s="65"/>
    </row>
    <row r="255" spans="1:10" s="14" customFormat="1">
      <c r="A255" s="47"/>
      <c r="B255" s="12" t="s">
        <v>262</v>
      </c>
      <c r="C255" s="2" t="s">
        <v>60</v>
      </c>
      <c r="D255" s="2" t="s">
        <v>11</v>
      </c>
      <c r="E255" s="2" t="s">
        <v>263</v>
      </c>
      <c r="F255" s="2"/>
      <c r="G255" s="3">
        <f>G256+G258+G261+G267+G269+G271</f>
        <v>4503.2</v>
      </c>
      <c r="H255" s="3">
        <f>H256+H258+H261+H267+H269+H271</f>
        <v>-0.1</v>
      </c>
      <c r="I255" s="3">
        <f>I256+I258+I261+I267+I269+I271</f>
        <v>4503.1000000000004</v>
      </c>
      <c r="J255" s="65"/>
    </row>
    <row r="256" spans="1:10" s="14" customFormat="1" ht="23.25">
      <c r="A256" s="47"/>
      <c r="B256" s="1" t="s">
        <v>477</v>
      </c>
      <c r="C256" s="2" t="s">
        <v>60</v>
      </c>
      <c r="D256" s="2" t="s">
        <v>11</v>
      </c>
      <c r="E256" s="2" t="s">
        <v>479</v>
      </c>
      <c r="F256" s="2"/>
      <c r="G256" s="3">
        <f>G257</f>
        <v>34.1</v>
      </c>
      <c r="H256" s="3">
        <f>H257</f>
        <v>-0.1</v>
      </c>
      <c r="I256" s="3">
        <f>I257</f>
        <v>34</v>
      </c>
      <c r="J256" s="65"/>
    </row>
    <row r="257" spans="1:10" s="14" customFormat="1" ht="23.25">
      <c r="A257" s="47"/>
      <c r="B257" s="1" t="s">
        <v>478</v>
      </c>
      <c r="C257" s="2" t="s">
        <v>60</v>
      </c>
      <c r="D257" s="2" t="s">
        <v>11</v>
      </c>
      <c r="E257" s="2" t="s">
        <v>479</v>
      </c>
      <c r="F257" s="2" t="s">
        <v>55</v>
      </c>
      <c r="G257" s="3">
        <v>34.1</v>
      </c>
      <c r="H257" s="3">
        <v>-0.1</v>
      </c>
      <c r="I257" s="3">
        <f>H257+G257</f>
        <v>34</v>
      </c>
      <c r="J257" s="65"/>
    </row>
    <row r="258" spans="1:10" s="14" customFormat="1" ht="67.5">
      <c r="A258" s="47"/>
      <c r="B258" s="33" t="s">
        <v>335</v>
      </c>
      <c r="C258" s="2" t="s">
        <v>60</v>
      </c>
      <c r="D258" s="2" t="s">
        <v>11</v>
      </c>
      <c r="E258" s="2" t="s">
        <v>169</v>
      </c>
      <c r="F258" s="2"/>
      <c r="G258" s="3">
        <f>SUM(G259:G260)</f>
        <v>1300</v>
      </c>
      <c r="H258" s="3">
        <f>SUM(H259:H260)</f>
        <v>0</v>
      </c>
      <c r="I258" s="3">
        <f>SUM(I259:I260)</f>
        <v>1300</v>
      </c>
      <c r="J258" s="65"/>
    </row>
    <row r="259" spans="1:10" s="14" customFormat="1" ht="41.25" customHeight="1">
      <c r="A259" s="47"/>
      <c r="B259" s="12" t="s">
        <v>514</v>
      </c>
      <c r="C259" s="2" t="s">
        <v>60</v>
      </c>
      <c r="D259" s="2" t="s">
        <v>11</v>
      </c>
      <c r="E259" s="2" t="s">
        <v>169</v>
      </c>
      <c r="F259" s="2" t="s">
        <v>297</v>
      </c>
      <c r="G259" s="3">
        <v>200</v>
      </c>
      <c r="H259" s="3"/>
      <c r="I259" s="3">
        <f>SUM(G259:H259)</f>
        <v>200</v>
      </c>
      <c r="J259" s="65"/>
    </row>
    <row r="260" spans="1:10" s="14" customFormat="1" ht="45">
      <c r="A260" s="47"/>
      <c r="B260" s="12" t="s">
        <v>515</v>
      </c>
      <c r="C260" s="2" t="s">
        <v>60</v>
      </c>
      <c r="D260" s="2" t="s">
        <v>11</v>
      </c>
      <c r="E260" s="2" t="s">
        <v>169</v>
      </c>
      <c r="F260" s="2" t="s">
        <v>297</v>
      </c>
      <c r="G260" s="3">
        <v>1100</v>
      </c>
      <c r="H260" s="3"/>
      <c r="I260" s="3">
        <f>SUM(G260:H260)</f>
        <v>1100</v>
      </c>
      <c r="J260" s="65"/>
    </row>
    <row r="261" spans="1:10" s="14" customFormat="1">
      <c r="A261" s="47"/>
      <c r="B261" s="12" t="s">
        <v>460</v>
      </c>
      <c r="C261" s="2" t="s">
        <v>60</v>
      </c>
      <c r="D261" s="2" t="s">
        <v>11</v>
      </c>
      <c r="E261" s="2" t="s">
        <v>170</v>
      </c>
      <c r="F261" s="2"/>
      <c r="G261" s="3">
        <f>SUM(G262:G266)</f>
        <v>2252.9</v>
      </c>
      <c r="H261" s="3">
        <f t="shared" ref="H261:I261" si="66">SUM(H262:H266)</f>
        <v>0</v>
      </c>
      <c r="I261" s="3">
        <f t="shared" si="66"/>
        <v>2252.9</v>
      </c>
      <c r="J261" s="65"/>
    </row>
    <row r="262" spans="1:10" s="14" customFormat="1" ht="22.5">
      <c r="A262" s="47"/>
      <c r="B262" s="12" t="s">
        <v>391</v>
      </c>
      <c r="C262" s="2" t="s">
        <v>60</v>
      </c>
      <c r="D262" s="2" t="s">
        <v>11</v>
      </c>
      <c r="E262" s="2" t="s">
        <v>170</v>
      </c>
      <c r="F262" s="28" t="s">
        <v>55</v>
      </c>
      <c r="G262" s="3">
        <v>529.6</v>
      </c>
      <c r="H262" s="3"/>
      <c r="I262" s="3">
        <f>G262+H262</f>
        <v>529.6</v>
      </c>
      <c r="J262" s="65"/>
    </row>
    <row r="263" spans="1:10" s="14" customFormat="1" ht="22.5">
      <c r="A263" s="47"/>
      <c r="B263" s="12" t="s">
        <v>120</v>
      </c>
      <c r="C263" s="2" t="s">
        <v>60</v>
      </c>
      <c r="D263" s="2" t="s">
        <v>11</v>
      </c>
      <c r="E263" s="2" t="s">
        <v>170</v>
      </c>
      <c r="F263" s="28" t="s">
        <v>25</v>
      </c>
      <c r="G263" s="3">
        <v>10.9</v>
      </c>
      <c r="H263" s="3"/>
      <c r="I263" s="3">
        <f>G263+H263</f>
        <v>10.9</v>
      </c>
      <c r="J263" s="65"/>
    </row>
    <row r="264" spans="1:10" s="14" customFormat="1" ht="23.25">
      <c r="A264" s="47"/>
      <c r="B264" s="1" t="s">
        <v>63</v>
      </c>
      <c r="C264" s="2" t="s">
        <v>60</v>
      </c>
      <c r="D264" s="2" t="s">
        <v>11</v>
      </c>
      <c r="E264" s="2" t="s">
        <v>170</v>
      </c>
      <c r="F264" s="2" t="s">
        <v>64</v>
      </c>
      <c r="G264" s="3">
        <v>1602.4</v>
      </c>
      <c r="H264" s="3"/>
      <c r="I264" s="3">
        <f>G264+H264</f>
        <v>1602.4</v>
      </c>
      <c r="J264" s="65"/>
    </row>
    <row r="265" spans="1:10" s="14" customFormat="1">
      <c r="A265" s="47"/>
      <c r="B265" s="21" t="s">
        <v>74</v>
      </c>
      <c r="C265" s="2" t="s">
        <v>60</v>
      </c>
      <c r="D265" s="2" t="s">
        <v>11</v>
      </c>
      <c r="E265" s="2" t="s">
        <v>170</v>
      </c>
      <c r="F265" s="2" t="s">
        <v>85</v>
      </c>
      <c r="G265" s="3">
        <v>102.5</v>
      </c>
      <c r="H265" s="3"/>
      <c r="I265" s="3">
        <f>G265+H265</f>
        <v>102.5</v>
      </c>
      <c r="J265" s="65"/>
    </row>
    <row r="266" spans="1:10" s="14" customFormat="1">
      <c r="A266" s="47"/>
      <c r="B266" s="12" t="s">
        <v>132</v>
      </c>
      <c r="C266" s="2" t="s">
        <v>60</v>
      </c>
      <c r="D266" s="2" t="s">
        <v>11</v>
      </c>
      <c r="E266" s="2" t="s">
        <v>170</v>
      </c>
      <c r="F266" s="2" t="s">
        <v>43</v>
      </c>
      <c r="G266" s="3">
        <v>7.5</v>
      </c>
      <c r="H266" s="3"/>
      <c r="I266" s="3">
        <f>G266+H266</f>
        <v>7.5</v>
      </c>
      <c r="J266" s="65"/>
    </row>
    <row r="267" spans="1:10" s="14" customFormat="1" ht="45">
      <c r="A267" s="47"/>
      <c r="B267" s="24" t="s">
        <v>238</v>
      </c>
      <c r="C267" s="2" t="s">
        <v>60</v>
      </c>
      <c r="D267" s="2" t="s">
        <v>11</v>
      </c>
      <c r="E267" s="2" t="s">
        <v>336</v>
      </c>
      <c r="F267" s="2"/>
      <c r="G267" s="3">
        <f t="shared" ref="G267:I267" si="67">SUM(G268:G268)</f>
        <v>340.59999999999997</v>
      </c>
      <c r="H267" s="3">
        <f t="shared" si="67"/>
        <v>0</v>
      </c>
      <c r="I267" s="3">
        <f t="shared" si="67"/>
        <v>340.59999999999997</v>
      </c>
      <c r="J267" s="65"/>
    </row>
    <row r="268" spans="1:10" s="14" customFormat="1" ht="39.75" customHeight="1">
      <c r="A268" s="47"/>
      <c r="B268" s="24" t="s">
        <v>299</v>
      </c>
      <c r="C268" s="2" t="s">
        <v>60</v>
      </c>
      <c r="D268" s="2" t="s">
        <v>11</v>
      </c>
      <c r="E268" s="2" t="s">
        <v>336</v>
      </c>
      <c r="F268" s="2" t="s">
        <v>302</v>
      </c>
      <c r="G268" s="3">
        <v>340.59999999999997</v>
      </c>
      <c r="H268" s="3"/>
      <c r="I268" s="3">
        <f>G268+H268</f>
        <v>340.59999999999997</v>
      </c>
      <c r="J268" s="65"/>
    </row>
    <row r="269" spans="1:10" s="14" customFormat="1" ht="22.5">
      <c r="A269" s="47"/>
      <c r="B269" s="12" t="s">
        <v>171</v>
      </c>
      <c r="C269" s="2" t="s">
        <v>60</v>
      </c>
      <c r="D269" s="2" t="s">
        <v>11</v>
      </c>
      <c r="E269" s="2" t="s">
        <v>172</v>
      </c>
      <c r="F269" s="28"/>
      <c r="G269" s="3">
        <f>G270</f>
        <v>513.6</v>
      </c>
      <c r="H269" s="3">
        <f>H270</f>
        <v>0</v>
      </c>
      <c r="I269" s="3">
        <f>I270</f>
        <v>513.6</v>
      </c>
      <c r="J269" s="65"/>
    </row>
    <row r="270" spans="1:10" s="14" customFormat="1" ht="22.5">
      <c r="A270" s="47"/>
      <c r="B270" s="12" t="s">
        <v>120</v>
      </c>
      <c r="C270" s="2" t="s">
        <v>60</v>
      </c>
      <c r="D270" s="2" t="s">
        <v>11</v>
      </c>
      <c r="E270" s="2" t="s">
        <v>172</v>
      </c>
      <c r="F270" s="2" t="s">
        <v>25</v>
      </c>
      <c r="G270" s="3">
        <v>513.6</v>
      </c>
      <c r="H270" s="3"/>
      <c r="I270" s="3">
        <f>G270+H270</f>
        <v>513.6</v>
      </c>
      <c r="J270" s="65"/>
    </row>
    <row r="271" spans="1:10" s="14" customFormat="1" ht="33.75">
      <c r="A271" s="47"/>
      <c r="B271" s="12" t="s">
        <v>480</v>
      </c>
      <c r="C271" s="2" t="s">
        <v>60</v>
      </c>
      <c r="D271" s="2" t="s">
        <v>11</v>
      </c>
      <c r="E271" s="2" t="s">
        <v>481</v>
      </c>
      <c r="F271" s="28"/>
      <c r="G271" s="3">
        <f>SUM(G272)</f>
        <v>62</v>
      </c>
      <c r="H271" s="3">
        <f>SUM(H272)</f>
        <v>0</v>
      </c>
      <c r="I271" s="3">
        <f>SUM(I272)</f>
        <v>62</v>
      </c>
      <c r="J271" s="65"/>
    </row>
    <row r="272" spans="1:10" s="14" customFormat="1" ht="22.5">
      <c r="A272" s="47"/>
      <c r="B272" s="12" t="s">
        <v>120</v>
      </c>
      <c r="C272" s="2" t="s">
        <v>60</v>
      </c>
      <c r="D272" s="2" t="s">
        <v>11</v>
      </c>
      <c r="E272" s="2" t="s">
        <v>481</v>
      </c>
      <c r="F272" s="2" t="s">
        <v>25</v>
      </c>
      <c r="G272" s="3">
        <v>62</v>
      </c>
      <c r="H272" s="3"/>
      <c r="I272" s="3">
        <f>G272+H272</f>
        <v>62</v>
      </c>
      <c r="J272" s="65"/>
    </row>
    <row r="273" spans="1:10" s="14" customFormat="1" ht="23.25">
      <c r="A273" s="47"/>
      <c r="B273" s="1" t="s">
        <v>258</v>
      </c>
      <c r="C273" s="38" t="s">
        <v>60</v>
      </c>
      <c r="D273" s="38" t="s">
        <v>11</v>
      </c>
      <c r="E273" s="2" t="s">
        <v>259</v>
      </c>
      <c r="F273" s="28"/>
      <c r="G273" s="3">
        <f>G274+G278</f>
        <v>1470.2</v>
      </c>
      <c r="H273" s="3">
        <f t="shared" ref="H273:I273" si="68">H274+H278</f>
        <v>0</v>
      </c>
      <c r="I273" s="3">
        <f t="shared" si="68"/>
        <v>1470.2</v>
      </c>
      <c r="J273" s="65"/>
    </row>
    <row r="274" spans="1:10" s="14" customFormat="1">
      <c r="A274" s="47"/>
      <c r="B274" s="1" t="s">
        <v>276</v>
      </c>
      <c r="C274" s="38" t="s">
        <v>60</v>
      </c>
      <c r="D274" s="38" t="s">
        <v>11</v>
      </c>
      <c r="E274" s="2" t="s">
        <v>277</v>
      </c>
      <c r="F274" s="28"/>
      <c r="G274" s="3">
        <f>G275</f>
        <v>1220.2</v>
      </c>
      <c r="H274" s="3">
        <f t="shared" ref="G274:I276" si="69">H275</f>
        <v>0</v>
      </c>
      <c r="I274" s="3">
        <f t="shared" si="69"/>
        <v>1220.2</v>
      </c>
      <c r="J274" s="65"/>
    </row>
    <row r="275" spans="1:10" s="14" customFormat="1" ht="34.5">
      <c r="A275" s="47"/>
      <c r="B275" s="1" t="s">
        <v>393</v>
      </c>
      <c r="C275" s="38" t="s">
        <v>60</v>
      </c>
      <c r="D275" s="38" t="s">
        <v>11</v>
      </c>
      <c r="E275" s="2" t="s">
        <v>219</v>
      </c>
      <c r="F275" s="28"/>
      <c r="G275" s="3">
        <f>G276</f>
        <v>1220.2</v>
      </c>
      <c r="H275" s="3">
        <f>H276</f>
        <v>0</v>
      </c>
      <c r="I275" s="3">
        <f>I276</f>
        <v>1220.2</v>
      </c>
      <c r="J275" s="65"/>
    </row>
    <row r="276" spans="1:10" s="14" customFormat="1">
      <c r="A276" s="47"/>
      <c r="B276" s="1" t="s">
        <v>394</v>
      </c>
      <c r="C276" s="38" t="s">
        <v>60</v>
      </c>
      <c r="D276" s="38" t="s">
        <v>11</v>
      </c>
      <c r="E276" s="2" t="s">
        <v>396</v>
      </c>
      <c r="F276" s="2"/>
      <c r="G276" s="3">
        <f t="shared" si="69"/>
        <v>1220.2</v>
      </c>
      <c r="H276" s="3">
        <f t="shared" si="69"/>
        <v>0</v>
      </c>
      <c r="I276" s="3">
        <f t="shared" si="69"/>
        <v>1220.2</v>
      </c>
      <c r="J276" s="65"/>
    </row>
    <row r="277" spans="1:10" s="14" customFormat="1">
      <c r="A277" s="47"/>
      <c r="B277" s="1" t="s">
        <v>331</v>
      </c>
      <c r="C277" s="38" t="s">
        <v>60</v>
      </c>
      <c r="D277" s="38" t="s">
        <v>11</v>
      </c>
      <c r="E277" s="2" t="s">
        <v>396</v>
      </c>
      <c r="F277" s="2" t="s">
        <v>333</v>
      </c>
      <c r="G277" s="3">
        <v>1220.2</v>
      </c>
      <c r="H277" s="3"/>
      <c r="I277" s="3">
        <f>G277+H277</f>
        <v>1220.2</v>
      </c>
      <c r="J277" s="65"/>
    </row>
    <row r="278" spans="1:10" s="14" customFormat="1" ht="22.5">
      <c r="A278" s="47"/>
      <c r="B278" s="24" t="s">
        <v>274</v>
      </c>
      <c r="C278" s="76" t="s">
        <v>60</v>
      </c>
      <c r="D278" s="76" t="s">
        <v>11</v>
      </c>
      <c r="E278" s="2" t="s">
        <v>275</v>
      </c>
      <c r="F278" s="2"/>
      <c r="G278" s="3">
        <f t="shared" ref="G278:I278" si="70">G279</f>
        <v>250</v>
      </c>
      <c r="H278" s="3">
        <f t="shared" si="70"/>
        <v>0</v>
      </c>
      <c r="I278" s="3">
        <f t="shared" si="70"/>
        <v>250</v>
      </c>
      <c r="J278" s="65"/>
    </row>
    <row r="279" spans="1:10" s="14" customFormat="1" ht="33.75">
      <c r="A279" s="47"/>
      <c r="B279" s="24" t="s">
        <v>167</v>
      </c>
      <c r="C279" s="76" t="s">
        <v>60</v>
      </c>
      <c r="D279" s="76" t="s">
        <v>11</v>
      </c>
      <c r="E279" s="2" t="s">
        <v>168</v>
      </c>
      <c r="F279" s="2"/>
      <c r="G279" s="3">
        <f>SUM(G280:G280)</f>
        <v>250</v>
      </c>
      <c r="H279" s="3">
        <f>SUM(H280:H280)</f>
        <v>0</v>
      </c>
      <c r="I279" s="3">
        <f>SUM(I280:I280)</f>
        <v>250</v>
      </c>
      <c r="J279" s="65"/>
    </row>
    <row r="280" spans="1:10" s="13" customFormat="1" ht="34.5">
      <c r="A280" s="47"/>
      <c r="B280" s="36" t="s">
        <v>482</v>
      </c>
      <c r="C280" s="2" t="s">
        <v>60</v>
      </c>
      <c r="D280" s="2" t="s">
        <v>11</v>
      </c>
      <c r="E280" s="2" t="s">
        <v>168</v>
      </c>
      <c r="F280" s="2" t="s">
        <v>297</v>
      </c>
      <c r="G280" s="3">
        <v>250</v>
      </c>
      <c r="H280" s="3"/>
      <c r="I280" s="3">
        <f>G280+H280</f>
        <v>250</v>
      </c>
      <c r="J280" s="65"/>
    </row>
    <row r="281" spans="1:10" s="13" customFormat="1">
      <c r="A281" s="56" t="s">
        <v>173</v>
      </c>
      <c r="B281" s="46" t="s">
        <v>66</v>
      </c>
      <c r="C281" s="52" t="s">
        <v>60</v>
      </c>
      <c r="D281" s="52" t="s">
        <v>17</v>
      </c>
      <c r="E281" s="52"/>
      <c r="F281" s="52"/>
      <c r="G281" s="19">
        <f>G282+G286</f>
        <v>799.40000000000009</v>
      </c>
      <c r="H281" s="19">
        <f t="shared" ref="H281:I281" si="71">H282+H286</f>
        <v>0</v>
      </c>
      <c r="I281" s="19">
        <f t="shared" si="71"/>
        <v>799.40000000000009</v>
      </c>
      <c r="J281" s="65"/>
    </row>
    <row r="282" spans="1:10" s="14" customFormat="1" ht="22.5">
      <c r="A282" s="47"/>
      <c r="B282" s="12" t="s">
        <v>261</v>
      </c>
      <c r="C282" s="25" t="s">
        <v>60</v>
      </c>
      <c r="D282" s="25" t="s">
        <v>17</v>
      </c>
      <c r="E282" s="25" t="s">
        <v>260</v>
      </c>
      <c r="F282" s="29"/>
      <c r="G282" s="31">
        <f>G283</f>
        <v>350.3</v>
      </c>
      <c r="H282" s="31">
        <f t="shared" ref="H282:I283" si="72">H283</f>
        <v>0</v>
      </c>
      <c r="I282" s="31">
        <f t="shared" si="72"/>
        <v>350.3</v>
      </c>
      <c r="J282" s="65"/>
    </row>
    <row r="283" spans="1:10" s="14" customFormat="1">
      <c r="A283" s="47"/>
      <c r="B283" s="12" t="s">
        <v>262</v>
      </c>
      <c r="C283" s="25" t="s">
        <v>60</v>
      </c>
      <c r="D283" s="25" t="s">
        <v>17</v>
      </c>
      <c r="E283" s="25" t="s">
        <v>263</v>
      </c>
      <c r="F283" s="29"/>
      <c r="G283" s="31">
        <f>G284</f>
        <v>350.3</v>
      </c>
      <c r="H283" s="31">
        <f t="shared" si="72"/>
        <v>0</v>
      </c>
      <c r="I283" s="31">
        <f t="shared" si="72"/>
        <v>350.3</v>
      </c>
      <c r="J283" s="65"/>
    </row>
    <row r="284" spans="1:10" s="14" customFormat="1" ht="22.5">
      <c r="A284" s="47"/>
      <c r="B284" s="12" t="s">
        <v>171</v>
      </c>
      <c r="C284" s="25" t="s">
        <v>60</v>
      </c>
      <c r="D284" s="25" t="s">
        <v>17</v>
      </c>
      <c r="E284" s="25" t="s">
        <v>172</v>
      </c>
      <c r="F284" s="29"/>
      <c r="G284" s="31">
        <f t="shared" ref="G284:I284" si="73">SUM(G285:G285)</f>
        <v>350.3</v>
      </c>
      <c r="H284" s="31">
        <f t="shared" si="73"/>
        <v>0</v>
      </c>
      <c r="I284" s="31">
        <f t="shared" si="73"/>
        <v>350.3</v>
      </c>
      <c r="J284" s="65"/>
    </row>
    <row r="285" spans="1:10" s="14" customFormat="1" ht="22.5">
      <c r="A285" s="47"/>
      <c r="B285" s="12" t="s">
        <v>120</v>
      </c>
      <c r="C285" s="25" t="s">
        <v>60</v>
      </c>
      <c r="D285" s="25" t="s">
        <v>17</v>
      </c>
      <c r="E285" s="25" t="s">
        <v>172</v>
      </c>
      <c r="F285" s="25" t="s">
        <v>25</v>
      </c>
      <c r="G285" s="31">
        <v>350.3</v>
      </c>
      <c r="H285" s="45"/>
      <c r="I285" s="31">
        <f>G285+H285</f>
        <v>350.3</v>
      </c>
      <c r="J285" s="65"/>
    </row>
    <row r="286" spans="1:10" s="14" customFormat="1" ht="22.5">
      <c r="A286" s="47"/>
      <c r="B286" s="12" t="s">
        <v>258</v>
      </c>
      <c r="C286" s="2" t="s">
        <v>60</v>
      </c>
      <c r="D286" s="2" t="s">
        <v>17</v>
      </c>
      <c r="E286" s="2" t="s">
        <v>259</v>
      </c>
      <c r="F286" s="28"/>
      <c r="G286" s="3">
        <f>G287</f>
        <v>449.1</v>
      </c>
      <c r="H286" s="3">
        <f t="shared" ref="H286:I289" si="74">H287</f>
        <v>0</v>
      </c>
      <c r="I286" s="3">
        <f t="shared" si="74"/>
        <v>449.1</v>
      </c>
      <c r="J286" s="65"/>
    </row>
    <row r="287" spans="1:10" s="14" customFormat="1">
      <c r="A287" s="47"/>
      <c r="B287" s="12" t="s">
        <v>330</v>
      </c>
      <c r="C287" s="2" t="s">
        <v>60</v>
      </c>
      <c r="D287" s="2" t="s">
        <v>17</v>
      </c>
      <c r="E287" s="2" t="s">
        <v>277</v>
      </c>
      <c r="F287" s="28"/>
      <c r="G287" s="3">
        <f>G288</f>
        <v>449.1</v>
      </c>
      <c r="H287" s="3">
        <f t="shared" si="74"/>
        <v>0</v>
      </c>
      <c r="I287" s="3">
        <f t="shared" si="74"/>
        <v>449.1</v>
      </c>
      <c r="J287" s="65"/>
    </row>
    <row r="288" spans="1:10" s="14" customFormat="1" ht="33.75">
      <c r="A288" s="47"/>
      <c r="B288" s="12" t="s">
        <v>218</v>
      </c>
      <c r="C288" s="2" t="s">
        <v>60</v>
      </c>
      <c r="D288" s="2" t="s">
        <v>17</v>
      </c>
      <c r="E288" s="2" t="s">
        <v>219</v>
      </c>
      <c r="F288" s="2"/>
      <c r="G288" s="3">
        <f>G289</f>
        <v>449.1</v>
      </c>
      <c r="H288" s="3">
        <f t="shared" si="74"/>
        <v>0</v>
      </c>
      <c r="I288" s="3">
        <f t="shared" si="74"/>
        <v>449.1</v>
      </c>
      <c r="J288" s="65"/>
    </row>
    <row r="289" spans="1:10" s="14" customFormat="1" ht="23.25">
      <c r="A289" s="47"/>
      <c r="B289" s="1" t="s">
        <v>483</v>
      </c>
      <c r="C289" s="2" t="s">
        <v>60</v>
      </c>
      <c r="D289" s="2" t="s">
        <v>17</v>
      </c>
      <c r="E289" s="2" t="s">
        <v>385</v>
      </c>
      <c r="F289" s="2"/>
      <c r="G289" s="3">
        <f>G290</f>
        <v>449.1</v>
      </c>
      <c r="H289" s="3">
        <f t="shared" si="74"/>
        <v>0</v>
      </c>
      <c r="I289" s="3">
        <f t="shared" si="74"/>
        <v>449.1</v>
      </c>
      <c r="J289" s="65"/>
    </row>
    <row r="290" spans="1:10" s="14" customFormat="1">
      <c r="A290" s="47"/>
      <c r="B290" s="42" t="s">
        <v>331</v>
      </c>
      <c r="C290" s="2" t="s">
        <v>60</v>
      </c>
      <c r="D290" s="2" t="s">
        <v>17</v>
      </c>
      <c r="E290" s="2" t="s">
        <v>385</v>
      </c>
      <c r="F290" s="2" t="s">
        <v>333</v>
      </c>
      <c r="G290" s="3">
        <v>449.1</v>
      </c>
      <c r="H290" s="3"/>
      <c r="I290" s="3">
        <f>G290+H290</f>
        <v>449.1</v>
      </c>
      <c r="J290" s="65"/>
    </row>
    <row r="291" spans="1:10" s="14" customFormat="1">
      <c r="A291" s="56" t="s">
        <v>303</v>
      </c>
      <c r="B291" s="41" t="s">
        <v>300</v>
      </c>
      <c r="C291" s="44" t="s">
        <v>60</v>
      </c>
      <c r="D291" s="44" t="s">
        <v>60</v>
      </c>
      <c r="E291" s="44"/>
      <c r="F291" s="52"/>
      <c r="G291" s="15">
        <f>+G292</f>
        <v>4848.1000000000004</v>
      </c>
      <c r="H291" s="15">
        <f t="shared" ref="H291:I291" si="75">+H292</f>
        <v>0</v>
      </c>
      <c r="I291" s="15">
        <f t="shared" si="75"/>
        <v>4848.1000000000004</v>
      </c>
      <c r="J291" s="65"/>
    </row>
    <row r="292" spans="1:10" s="13" customFormat="1" ht="22.5">
      <c r="A292" s="47"/>
      <c r="B292" s="12" t="s">
        <v>261</v>
      </c>
      <c r="C292" s="2" t="s">
        <v>60</v>
      </c>
      <c r="D292" s="2" t="s">
        <v>60</v>
      </c>
      <c r="E292" s="2" t="s">
        <v>260</v>
      </c>
      <c r="F292" s="28"/>
      <c r="G292" s="3">
        <f t="shared" ref="G292:I292" si="76">G293+G296</f>
        <v>4848.1000000000004</v>
      </c>
      <c r="H292" s="3">
        <f t="shared" si="76"/>
        <v>0</v>
      </c>
      <c r="I292" s="3">
        <f t="shared" si="76"/>
        <v>4848.1000000000004</v>
      </c>
      <c r="J292" s="65"/>
    </row>
    <row r="293" spans="1:10" s="13" customFormat="1" ht="33.75">
      <c r="A293" s="47"/>
      <c r="B293" s="12" t="s">
        <v>301</v>
      </c>
      <c r="C293" s="2" t="s">
        <v>60</v>
      </c>
      <c r="D293" s="2" t="s">
        <v>60</v>
      </c>
      <c r="E293" s="2" t="s">
        <v>337</v>
      </c>
      <c r="F293" s="28"/>
      <c r="G293" s="3">
        <f>SUM(G294:G295)</f>
        <v>1647.3000000000002</v>
      </c>
      <c r="H293" s="3">
        <f>SUM(H294:H295)</f>
        <v>0</v>
      </c>
      <c r="I293" s="3">
        <f>SUM(I294:I295)</f>
        <v>1647.3000000000002</v>
      </c>
      <c r="J293" s="65"/>
    </row>
    <row r="294" spans="1:10" s="14" customFormat="1" ht="34.5">
      <c r="A294" s="47"/>
      <c r="B294" s="1" t="s">
        <v>72</v>
      </c>
      <c r="C294" s="2" t="s">
        <v>60</v>
      </c>
      <c r="D294" s="2" t="s">
        <v>60</v>
      </c>
      <c r="E294" s="2" t="s">
        <v>337</v>
      </c>
      <c r="F294" s="2" t="s">
        <v>84</v>
      </c>
      <c r="G294" s="3">
        <v>1345.7</v>
      </c>
      <c r="H294" s="3"/>
      <c r="I294" s="3">
        <f>G294+H294</f>
        <v>1345.7</v>
      </c>
      <c r="J294" s="65"/>
    </row>
    <row r="295" spans="1:10" s="14" customFormat="1">
      <c r="A295" s="47"/>
      <c r="B295" s="12" t="s">
        <v>74</v>
      </c>
      <c r="C295" s="2" t="s">
        <v>60</v>
      </c>
      <c r="D295" s="2" t="s">
        <v>60</v>
      </c>
      <c r="E295" s="2" t="s">
        <v>337</v>
      </c>
      <c r="F295" s="2" t="s">
        <v>85</v>
      </c>
      <c r="G295" s="3">
        <v>301.60000000000002</v>
      </c>
      <c r="H295" s="3"/>
      <c r="I295" s="3">
        <f>G295+H295</f>
        <v>301.60000000000002</v>
      </c>
      <c r="J295" s="65"/>
    </row>
    <row r="296" spans="1:10" s="14" customFormat="1" ht="34.5">
      <c r="A296" s="47"/>
      <c r="B296" s="1" t="s">
        <v>338</v>
      </c>
      <c r="C296" s="2" t="s">
        <v>60</v>
      </c>
      <c r="D296" s="2" t="s">
        <v>60</v>
      </c>
      <c r="E296" s="2" t="s">
        <v>339</v>
      </c>
      <c r="F296" s="2"/>
      <c r="G296" s="3">
        <f t="shared" ref="G296:I296" si="77">G297</f>
        <v>3200.7999999999997</v>
      </c>
      <c r="H296" s="3">
        <f t="shared" si="77"/>
        <v>0</v>
      </c>
      <c r="I296" s="3">
        <f t="shared" si="77"/>
        <v>3200.7999999999997</v>
      </c>
      <c r="J296" s="65"/>
    </row>
    <row r="297" spans="1:10" s="14" customFormat="1" ht="34.5">
      <c r="A297" s="47"/>
      <c r="B297" s="1" t="s">
        <v>72</v>
      </c>
      <c r="C297" s="2" t="s">
        <v>60</v>
      </c>
      <c r="D297" s="2" t="s">
        <v>60</v>
      </c>
      <c r="E297" s="2" t="s">
        <v>339</v>
      </c>
      <c r="F297" s="2" t="s">
        <v>84</v>
      </c>
      <c r="G297" s="3">
        <v>3200.7999999999997</v>
      </c>
      <c r="H297" s="3"/>
      <c r="I297" s="3">
        <f>G297+H297</f>
        <v>3200.7999999999997</v>
      </c>
      <c r="J297" s="65"/>
    </row>
    <row r="298" spans="1:10" s="14" customFormat="1">
      <c r="A298" s="56">
        <v>6</v>
      </c>
      <c r="B298" s="46" t="s">
        <v>67</v>
      </c>
      <c r="C298" s="52" t="s">
        <v>68</v>
      </c>
      <c r="D298" s="52" t="s">
        <v>69</v>
      </c>
      <c r="E298" s="52"/>
      <c r="F298" s="52"/>
      <c r="G298" s="17">
        <f>G299+G336+G413+G436+G376</f>
        <v>356725.99999999994</v>
      </c>
      <c r="H298" s="17">
        <f>H299+H336+H413+H436+H376</f>
        <v>75045.199999999983</v>
      </c>
      <c r="I298" s="17">
        <f>I299+I336+I413+I436+I376</f>
        <v>431771.19999999995</v>
      </c>
      <c r="J298" s="65"/>
    </row>
    <row r="299" spans="1:10" s="14" customFormat="1">
      <c r="A299" s="56" t="s">
        <v>70</v>
      </c>
      <c r="B299" s="46" t="s">
        <v>71</v>
      </c>
      <c r="C299" s="52" t="s">
        <v>68</v>
      </c>
      <c r="D299" s="52" t="s">
        <v>8</v>
      </c>
      <c r="E299" s="52"/>
      <c r="F299" s="44"/>
      <c r="G299" s="15">
        <f>G300+G304</f>
        <v>73666.600000000006</v>
      </c>
      <c r="H299" s="15">
        <f t="shared" ref="H299:I299" si="78">H300+H304</f>
        <v>81745.799999999988</v>
      </c>
      <c r="I299" s="15">
        <f t="shared" si="78"/>
        <v>155412.39999999997</v>
      </c>
      <c r="J299" s="65"/>
    </row>
    <row r="300" spans="1:10" s="14" customFormat="1" ht="23.25">
      <c r="A300" s="56"/>
      <c r="B300" s="1" t="s">
        <v>261</v>
      </c>
      <c r="C300" s="2" t="s">
        <v>68</v>
      </c>
      <c r="D300" s="2" t="s">
        <v>8</v>
      </c>
      <c r="E300" s="2" t="s">
        <v>260</v>
      </c>
      <c r="F300" s="2"/>
      <c r="G300" s="3">
        <f>G301</f>
        <v>559.79999999999995</v>
      </c>
      <c r="H300" s="3">
        <f t="shared" ref="H300:I302" si="79">H301</f>
        <v>0</v>
      </c>
      <c r="I300" s="3">
        <f t="shared" si="79"/>
        <v>559.79999999999995</v>
      </c>
      <c r="J300" s="65"/>
    </row>
    <row r="301" spans="1:10" s="14" customFormat="1">
      <c r="A301" s="56"/>
      <c r="B301" s="1" t="s">
        <v>272</v>
      </c>
      <c r="C301" s="2" t="s">
        <v>68</v>
      </c>
      <c r="D301" s="2" t="s">
        <v>8</v>
      </c>
      <c r="E301" s="2" t="s">
        <v>273</v>
      </c>
      <c r="F301" s="2"/>
      <c r="G301" s="3">
        <f>G302</f>
        <v>559.79999999999995</v>
      </c>
      <c r="H301" s="3">
        <f t="shared" si="79"/>
        <v>0</v>
      </c>
      <c r="I301" s="3">
        <f t="shared" si="79"/>
        <v>559.79999999999995</v>
      </c>
      <c r="J301" s="65"/>
    </row>
    <row r="302" spans="1:10" s="14" customFormat="1">
      <c r="A302" s="56"/>
      <c r="B302" s="1" t="s">
        <v>485</v>
      </c>
      <c r="C302" s="2" t="s">
        <v>68</v>
      </c>
      <c r="D302" s="2" t="s">
        <v>8</v>
      </c>
      <c r="E302" s="2" t="s">
        <v>486</v>
      </c>
      <c r="F302" s="2"/>
      <c r="G302" s="3">
        <f>G303</f>
        <v>559.79999999999995</v>
      </c>
      <c r="H302" s="3">
        <f t="shared" si="79"/>
        <v>0</v>
      </c>
      <c r="I302" s="3">
        <f t="shared" si="79"/>
        <v>559.79999999999995</v>
      </c>
      <c r="J302" s="65"/>
    </row>
    <row r="303" spans="1:10" s="14" customFormat="1" ht="23.25">
      <c r="A303" s="56"/>
      <c r="B303" s="1" t="s">
        <v>63</v>
      </c>
      <c r="C303" s="2" t="s">
        <v>68</v>
      </c>
      <c r="D303" s="2" t="s">
        <v>8</v>
      </c>
      <c r="E303" s="2" t="s">
        <v>486</v>
      </c>
      <c r="F303" s="2" t="s">
        <v>64</v>
      </c>
      <c r="G303" s="3">
        <v>559.79999999999995</v>
      </c>
      <c r="H303" s="3"/>
      <c r="I303" s="3">
        <f>G303+H303</f>
        <v>559.79999999999995</v>
      </c>
      <c r="J303" s="65"/>
    </row>
    <row r="304" spans="1:10" s="14" customFormat="1" ht="19.5" customHeight="1">
      <c r="A304" s="47"/>
      <c r="B304" s="12" t="s">
        <v>278</v>
      </c>
      <c r="C304" s="2" t="s">
        <v>68</v>
      </c>
      <c r="D304" s="2" t="s">
        <v>8</v>
      </c>
      <c r="E304" s="2" t="s">
        <v>280</v>
      </c>
      <c r="F304" s="2"/>
      <c r="G304" s="3">
        <f t="shared" ref="G304:I304" si="80">G305</f>
        <v>73106.8</v>
      </c>
      <c r="H304" s="3">
        <f t="shared" si="80"/>
        <v>81745.799999999988</v>
      </c>
      <c r="I304" s="3">
        <f t="shared" si="80"/>
        <v>154852.59999999998</v>
      </c>
      <c r="J304" s="65"/>
    </row>
    <row r="305" spans="1:10" s="14" customFormat="1">
      <c r="A305" s="47"/>
      <c r="B305" s="12" t="s">
        <v>279</v>
      </c>
      <c r="C305" s="2" t="s">
        <v>68</v>
      </c>
      <c r="D305" s="2" t="s">
        <v>8</v>
      </c>
      <c r="E305" s="2" t="s">
        <v>281</v>
      </c>
      <c r="F305" s="2"/>
      <c r="G305" s="3">
        <f>G306+G309+G311+G313+G315+G319+G317+G321+G324+G327</f>
        <v>73106.8</v>
      </c>
      <c r="H305" s="3">
        <f t="shared" ref="H305:I305" si="81">H306+H309+H311+H313+H315+H319+H317+H321+H324+H327</f>
        <v>81745.799999999988</v>
      </c>
      <c r="I305" s="3">
        <f t="shared" si="81"/>
        <v>154852.59999999998</v>
      </c>
      <c r="J305" s="65"/>
    </row>
    <row r="306" spans="1:10" s="14" customFormat="1" ht="22.5">
      <c r="A306" s="47"/>
      <c r="B306" s="12" t="s">
        <v>174</v>
      </c>
      <c r="C306" s="2" t="s">
        <v>68</v>
      </c>
      <c r="D306" s="2" t="s">
        <v>8</v>
      </c>
      <c r="E306" s="2" t="s">
        <v>175</v>
      </c>
      <c r="F306" s="2"/>
      <c r="G306" s="3">
        <f>G307+G308</f>
        <v>2428.6000000000004</v>
      </c>
      <c r="H306" s="3">
        <f>H307+H308</f>
        <v>182.39999999999998</v>
      </c>
      <c r="I306" s="3">
        <f>I307+I308</f>
        <v>2611.0000000000005</v>
      </c>
      <c r="J306" s="65"/>
    </row>
    <row r="307" spans="1:10" s="14" customFormat="1" ht="33.75">
      <c r="A307" s="47"/>
      <c r="B307" s="12" t="s">
        <v>73</v>
      </c>
      <c r="C307" s="2" t="s">
        <v>68</v>
      </c>
      <c r="D307" s="2" t="s">
        <v>8</v>
      </c>
      <c r="E307" s="2" t="s">
        <v>175</v>
      </c>
      <c r="F307" s="2" t="s">
        <v>84</v>
      </c>
      <c r="G307" s="3">
        <v>2428.6000000000004</v>
      </c>
      <c r="H307" s="3">
        <v>-8.5</v>
      </c>
      <c r="I307" s="3">
        <f>G307+H307</f>
        <v>2420.1000000000004</v>
      </c>
      <c r="J307" s="65"/>
    </row>
    <row r="308" spans="1:10" s="14" customFormat="1">
      <c r="A308" s="47"/>
      <c r="B308" s="12" t="s">
        <v>74</v>
      </c>
      <c r="C308" s="2" t="s">
        <v>68</v>
      </c>
      <c r="D308" s="2" t="s">
        <v>8</v>
      </c>
      <c r="E308" s="2" t="s">
        <v>175</v>
      </c>
      <c r="F308" s="28" t="s">
        <v>85</v>
      </c>
      <c r="G308" s="3">
        <v>0</v>
      </c>
      <c r="H308" s="3">
        <f>92.3+98.6</f>
        <v>190.89999999999998</v>
      </c>
      <c r="I308" s="3">
        <f>G308+H308</f>
        <v>190.89999999999998</v>
      </c>
      <c r="J308" s="65"/>
    </row>
    <row r="309" spans="1:10" s="14" customFormat="1" ht="22.5">
      <c r="A309" s="47"/>
      <c r="B309" s="12" t="s">
        <v>397</v>
      </c>
      <c r="C309" s="2" t="s">
        <v>68</v>
      </c>
      <c r="D309" s="2" t="s">
        <v>8</v>
      </c>
      <c r="E309" s="2" t="s">
        <v>406</v>
      </c>
      <c r="F309" s="28"/>
      <c r="G309" s="3">
        <f>SUM(G310)</f>
        <v>5032</v>
      </c>
      <c r="H309" s="3">
        <f>SUM(H310)</f>
        <v>0</v>
      </c>
      <c r="I309" s="3">
        <f>SUM(I310)</f>
        <v>5032</v>
      </c>
      <c r="J309" s="65"/>
    </row>
    <row r="310" spans="1:10" s="14" customFormat="1" ht="33.75">
      <c r="A310" s="47"/>
      <c r="B310" s="12" t="s">
        <v>73</v>
      </c>
      <c r="C310" s="2" t="s">
        <v>68</v>
      </c>
      <c r="D310" s="2" t="s">
        <v>8</v>
      </c>
      <c r="E310" s="2" t="s">
        <v>406</v>
      </c>
      <c r="F310" s="2" t="s">
        <v>84</v>
      </c>
      <c r="G310" s="3">
        <v>5032</v>
      </c>
      <c r="H310" s="3"/>
      <c r="I310" s="3">
        <f>G310+H310</f>
        <v>5032</v>
      </c>
      <c r="J310" s="65"/>
    </row>
    <row r="311" spans="1:10" s="14" customFormat="1" ht="22.5">
      <c r="A311" s="47"/>
      <c r="B311" s="12" t="s">
        <v>398</v>
      </c>
      <c r="C311" s="2" t="s">
        <v>68</v>
      </c>
      <c r="D311" s="2" t="s">
        <v>8</v>
      </c>
      <c r="E311" s="2" t="s">
        <v>407</v>
      </c>
      <c r="F311" s="28"/>
      <c r="G311" s="3">
        <f>SUM(G312)</f>
        <v>2568.3000000000002</v>
      </c>
      <c r="H311" s="3">
        <f>SUM(H312)</f>
        <v>-93.5</v>
      </c>
      <c r="I311" s="3">
        <f>SUM(I312)</f>
        <v>2474.8000000000002</v>
      </c>
      <c r="J311" s="65"/>
    </row>
    <row r="312" spans="1:10" s="14" customFormat="1" ht="33.75">
      <c r="A312" s="47"/>
      <c r="B312" s="12" t="s">
        <v>73</v>
      </c>
      <c r="C312" s="2" t="s">
        <v>68</v>
      </c>
      <c r="D312" s="2" t="s">
        <v>8</v>
      </c>
      <c r="E312" s="2" t="s">
        <v>407</v>
      </c>
      <c r="F312" s="2" t="s">
        <v>84</v>
      </c>
      <c r="G312" s="3">
        <v>2568.3000000000002</v>
      </c>
      <c r="H312" s="3">
        <v>-93.5</v>
      </c>
      <c r="I312" s="3">
        <f>G312+H312</f>
        <v>2474.8000000000002</v>
      </c>
      <c r="J312" s="65"/>
    </row>
    <row r="313" spans="1:10" s="14" customFormat="1" ht="22.5">
      <c r="A313" s="47"/>
      <c r="B313" s="12" t="s">
        <v>399</v>
      </c>
      <c r="C313" s="2" t="s">
        <v>68</v>
      </c>
      <c r="D313" s="2" t="s">
        <v>8</v>
      </c>
      <c r="E313" s="2" t="s">
        <v>408</v>
      </c>
      <c r="F313" s="28"/>
      <c r="G313" s="3">
        <f>SUM(G314)</f>
        <v>2804.7</v>
      </c>
      <c r="H313" s="3">
        <f>SUM(H314)</f>
        <v>0</v>
      </c>
      <c r="I313" s="3">
        <f>SUM(I314)</f>
        <v>2804.7</v>
      </c>
      <c r="J313" s="65"/>
    </row>
    <row r="314" spans="1:10" s="14" customFormat="1" ht="33.75">
      <c r="A314" s="47"/>
      <c r="B314" s="12" t="s">
        <v>73</v>
      </c>
      <c r="C314" s="2" t="s">
        <v>68</v>
      </c>
      <c r="D314" s="2" t="s">
        <v>8</v>
      </c>
      <c r="E314" s="2" t="s">
        <v>408</v>
      </c>
      <c r="F314" s="2" t="s">
        <v>84</v>
      </c>
      <c r="G314" s="3">
        <v>2804.7</v>
      </c>
      <c r="H314" s="3"/>
      <c r="I314" s="3">
        <f>G314+H314</f>
        <v>2804.7</v>
      </c>
      <c r="J314" s="65"/>
    </row>
    <row r="315" spans="1:10" s="14" customFormat="1" ht="33.75">
      <c r="A315" s="47"/>
      <c r="B315" s="12" t="s">
        <v>400</v>
      </c>
      <c r="C315" s="2" t="s">
        <v>68</v>
      </c>
      <c r="D315" s="2" t="s">
        <v>8</v>
      </c>
      <c r="E315" s="2" t="s">
        <v>409</v>
      </c>
      <c r="F315" s="28"/>
      <c r="G315" s="3">
        <f>SUM(G316)</f>
        <v>69.7</v>
      </c>
      <c r="H315" s="3">
        <f>SUM(H316)</f>
        <v>0</v>
      </c>
      <c r="I315" s="3">
        <f>SUM(I316)</f>
        <v>69.7</v>
      </c>
      <c r="J315" s="65"/>
    </row>
    <row r="316" spans="1:10" s="14" customFormat="1" ht="33.75">
      <c r="A316" s="47"/>
      <c r="B316" s="12" t="s">
        <v>73</v>
      </c>
      <c r="C316" s="2" t="s">
        <v>68</v>
      </c>
      <c r="D316" s="2" t="s">
        <v>8</v>
      </c>
      <c r="E316" s="2" t="s">
        <v>409</v>
      </c>
      <c r="F316" s="2" t="s">
        <v>84</v>
      </c>
      <c r="G316" s="3">
        <v>69.7</v>
      </c>
      <c r="H316" s="3"/>
      <c r="I316" s="3">
        <f>G316+H316</f>
        <v>69.7</v>
      </c>
      <c r="J316" s="65"/>
    </row>
    <row r="317" spans="1:10" s="14" customFormat="1" ht="23.25">
      <c r="A317" s="47"/>
      <c r="B317" s="1" t="s">
        <v>304</v>
      </c>
      <c r="C317" s="2" t="s">
        <v>68</v>
      </c>
      <c r="D317" s="2" t="s">
        <v>8</v>
      </c>
      <c r="E317" s="2" t="s">
        <v>305</v>
      </c>
      <c r="F317" s="2"/>
      <c r="G317" s="3">
        <f>G318</f>
        <v>8183.4</v>
      </c>
      <c r="H317" s="3">
        <f>H318</f>
        <v>0</v>
      </c>
      <c r="I317" s="3">
        <f>I318</f>
        <v>8183.4</v>
      </c>
      <c r="J317" s="65"/>
    </row>
    <row r="318" spans="1:10" s="14" customFormat="1" ht="34.5">
      <c r="A318" s="47"/>
      <c r="B318" s="1" t="s">
        <v>73</v>
      </c>
      <c r="C318" s="2" t="s">
        <v>68</v>
      </c>
      <c r="D318" s="2" t="s">
        <v>8</v>
      </c>
      <c r="E318" s="2" t="s">
        <v>305</v>
      </c>
      <c r="F318" s="2" t="s">
        <v>84</v>
      </c>
      <c r="G318" s="3">
        <v>8183.4</v>
      </c>
      <c r="H318" s="3"/>
      <c r="I318" s="3">
        <f>G318+H318</f>
        <v>8183.4</v>
      </c>
      <c r="J318" s="65"/>
    </row>
    <row r="319" spans="1:10" s="14" customFormat="1" ht="90">
      <c r="A319" s="47"/>
      <c r="B319" s="24" t="s">
        <v>176</v>
      </c>
      <c r="C319" s="2" t="s">
        <v>68</v>
      </c>
      <c r="D319" s="2" t="s">
        <v>8</v>
      </c>
      <c r="E319" s="2" t="s">
        <v>177</v>
      </c>
      <c r="F319" s="2"/>
      <c r="G319" s="3">
        <f>G320</f>
        <v>27680.7</v>
      </c>
      <c r="H319" s="3">
        <f>H320</f>
        <v>0</v>
      </c>
      <c r="I319" s="3">
        <f>I320</f>
        <v>27680.7</v>
      </c>
      <c r="J319" s="65"/>
    </row>
    <row r="320" spans="1:10" s="14" customFormat="1" ht="33.75">
      <c r="A320" s="47"/>
      <c r="B320" s="12" t="s">
        <v>401</v>
      </c>
      <c r="C320" s="2" t="s">
        <v>68</v>
      </c>
      <c r="D320" s="2" t="s">
        <v>8</v>
      </c>
      <c r="E320" s="2" t="s">
        <v>177</v>
      </c>
      <c r="F320" s="2" t="s">
        <v>84</v>
      </c>
      <c r="G320" s="3">
        <v>27680.7</v>
      </c>
      <c r="H320" s="3"/>
      <c r="I320" s="3">
        <f>G320+H320</f>
        <v>27680.7</v>
      </c>
      <c r="J320" s="65"/>
    </row>
    <row r="321" spans="1:10" s="14" customFormat="1" ht="33.75">
      <c r="A321" s="47"/>
      <c r="B321" s="12" t="s">
        <v>178</v>
      </c>
      <c r="C321" s="2" t="s">
        <v>68</v>
      </c>
      <c r="D321" s="2" t="s">
        <v>8</v>
      </c>
      <c r="E321" s="2" t="s">
        <v>179</v>
      </c>
      <c r="F321" s="28"/>
      <c r="G321" s="3">
        <f>SUM(G322:G323)</f>
        <v>67.3</v>
      </c>
      <c r="H321" s="3">
        <f>SUM(H322:H323)</f>
        <v>0</v>
      </c>
      <c r="I321" s="3">
        <f>SUM(I322:I323)</f>
        <v>67.3</v>
      </c>
      <c r="J321" s="65"/>
    </row>
    <row r="322" spans="1:10" s="14" customFormat="1" ht="33.75">
      <c r="A322" s="47"/>
      <c r="B322" s="12" t="s">
        <v>402</v>
      </c>
      <c r="C322" s="2" t="s">
        <v>68</v>
      </c>
      <c r="D322" s="2" t="s">
        <v>8</v>
      </c>
      <c r="E322" s="2" t="s">
        <v>179</v>
      </c>
      <c r="F322" s="28" t="s">
        <v>84</v>
      </c>
      <c r="G322" s="3">
        <v>3.4000000000000004</v>
      </c>
      <c r="H322" s="3"/>
      <c r="I322" s="3">
        <f>G322+H322</f>
        <v>3.4000000000000004</v>
      </c>
      <c r="J322" s="65"/>
    </row>
    <row r="323" spans="1:10" s="14" customFormat="1" ht="33.75">
      <c r="A323" s="47"/>
      <c r="B323" s="12" t="s">
        <v>403</v>
      </c>
      <c r="C323" s="2" t="s">
        <v>68</v>
      </c>
      <c r="D323" s="2" t="s">
        <v>8</v>
      </c>
      <c r="E323" s="2" t="s">
        <v>179</v>
      </c>
      <c r="F323" s="28" t="s">
        <v>84</v>
      </c>
      <c r="G323" s="3">
        <v>63.9</v>
      </c>
      <c r="H323" s="3"/>
      <c r="I323" s="3">
        <f>G323+H323</f>
        <v>63.9</v>
      </c>
      <c r="J323" s="65"/>
    </row>
    <row r="324" spans="1:10" s="14" customFormat="1" ht="34.5">
      <c r="A324" s="47"/>
      <c r="B324" s="1" t="s">
        <v>404</v>
      </c>
      <c r="C324" s="2" t="s">
        <v>68</v>
      </c>
      <c r="D324" s="2" t="s">
        <v>8</v>
      </c>
      <c r="E324" s="2" t="s">
        <v>410</v>
      </c>
      <c r="F324" s="2"/>
      <c r="G324" s="3">
        <f>SUM(G325:G326)</f>
        <v>9633.3000000000011</v>
      </c>
      <c r="H324" s="3">
        <f>SUM(H325:H326)</f>
        <v>0</v>
      </c>
      <c r="I324" s="3">
        <f>SUM(I325:I326)</f>
        <v>9633.3000000000011</v>
      </c>
      <c r="J324" s="65"/>
    </row>
    <row r="325" spans="1:10" s="14" customFormat="1" ht="34.5">
      <c r="A325" s="47"/>
      <c r="B325" s="1" t="s">
        <v>405</v>
      </c>
      <c r="C325" s="2" t="s">
        <v>68</v>
      </c>
      <c r="D325" s="2" t="s">
        <v>8</v>
      </c>
      <c r="E325" s="2" t="s">
        <v>410</v>
      </c>
      <c r="F325" s="2" t="s">
        <v>84</v>
      </c>
      <c r="G325" s="3">
        <v>481.7</v>
      </c>
      <c r="H325" s="3"/>
      <c r="I325" s="3">
        <f>G325+H325</f>
        <v>481.7</v>
      </c>
      <c r="J325" s="65"/>
    </row>
    <row r="326" spans="1:10" s="14" customFormat="1" ht="34.5">
      <c r="A326" s="47"/>
      <c r="B326" s="1" t="s">
        <v>401</v>
      </c>
      <c r="C326" s="2" t="s">
        <v>68</v>
      </c>
      <c r="D326" s="2" t="s">
        <v>8</v>
      </c>
      <c r="E326" s="2" t="s">
        <v>410</v>
      </c>
      <c r="F326" s="2" t="s">
        <v>84</v>
      </c>
      <c r="G326" s="3">
        <v>9151.6</v>
      </c>
      <c r="H326" s="3"/>
      <c r="I326" s="3">
        <f>G326+H326</f>
        <v>9151.6</v>
      </c>
      <c r="J326" s="65"/>
    </row>
    <row r="327" spans="1:10" s="14" customFormat="1" ht="22.5">
      <c r="A327" s="47"/>
      <c r="B327" s="12" t="s">
        <v>342</v>
      </c>
      <c r="C327" s="2" t="s">
        <v>68</v>
      </c>
      <c r="D327" s="2" t="s">
        <v>8</v>
      </c>
      <c r="E327" s="2" t="s">
        <v>343</v>
      </c>
      <c r="F327" s="2"/>
      <c r="G327" s="3">
        <f>G328+G330+G333</f>
        <v>14638.8</v>
      </c>
      <c r="H327" s="3">
        <f t="shared" ref="H327:I327" si="82">H328+H330+H333</f>
        <v>81656.899999999994</v>
      </c>
      <c r="I327" s="3">
        <f t="shared" si="82"/>
        <v>96295.699999999983</v>
      </c>
      <c r="J327" s="65"/>
    </row>
    <row r="328" spans="1:10" s="14" customFormat="1" ht="56.25">
      <c r="A328" s="47"/>
      <c r="B328" s="24" t="s">
        <v>498</v>
      </c>
      <c r="C328" s="2" t="s">
        <v>68</v>
      </c>
      <c r="D328" s="2" t="s">
        <v>8</v>
      </c>
      <c r="E328" s="2" t="s">
        <v>500</v>
      </c>
      <c r="F328" s="2"/>
      <c r="G328" s="3">
        <f>SUM(G329)</f>
        <v>300</v>
      </c>
      <c r="H328" s="3">
        <f>SUM(H329)</f>
        <v>93.3</v>
      </c>
      <c r="I328" s="3">
        <f>SUM(I329)</f>
        <v>393.3</v>
      </c>
      <c r="J328" s="65"/>
    </row>
    <row r="329" spans="1:10" s="14" customFormat="1" ht="33.75">
      <c r="A329" s="47"/>
      <c r="B329" s="24" t="s">
        <v>499</v>
      </c>
      <c r="C329" s="2" t="s">
        <v>68</v>
      </c>
      <c r="D329" s="2" t="s">
        <v>8</v>
      </c>
      <c r="E329" s="2" t="s">
        <v>500</v>
      </c>
      <c r="F329" s="2" t="s">
        <v>64</v>
      </c>
      <c r="G329" s="3">
        <v>300</v>
      </c>
      <c r="H329" s="3">
        <v>93.3</v>
      </c>
      <c r="I329" s="3">
        <f>G329+H329</f>
        <v>393.3</v>
      </c>
      <c r="J329" s="65"/>
    </row>
    <row r="330" spans="1:10" s="14" customFormat="1" ht="56.25">
      <c r="A330" s="47"/>
      <c r="B330" s="24" t="s">
        <v>494</v>
      </c>
      <c r="C330" s="2" t="s">
        <v>68</v>
      </c>
      <c r="D330" s="2" t="s">
        <v>8</v>
      </c>
      <c r="E330" s="2" t="s">
        <v>495</v>
      </c>
      <c r="F330" s="2"/>
      <c r="G330" s="3">
        <f>SUM(G331:G332)</f>
        <v>12683.699999999999</v>
      </c>
      <c r="H330" s="3">
        <f>SUM(H331:H332)</f>
        <v>46.2</v>
      </c>
      <c r="I330" s="3">
        <f>SUM(I331:I332)</f>
        <v>12729.9</v>
      </c>
      <c r="J330" s="65"/>
    </row>
    <row r="331" spans="1:10" s="14" customFormat="1" ht="23.25">
      <c r="A331" s="47"/>
      <c r="B331" s="1" t="s">
        <v>395</v>
      </c>
      <c r="C331" s="2" t="s">
        <v>68</v>
      </c>
      <c r="D331" s="2" t="s">
        <v>8</v>
      </c>
      <c r="E331" s="2" t="s">
        <v>495</v>
      </c>
      <c r="F331" s="2" t="s">
        <v>64</v>
      </c>
      <c r="G331" s="3">
        <v>126.8</v>
      </c>
      <c r="H331" s="3">
        <v>46.2</v>
      </c>
      <c r="I331" s="3">
        <f>G331+H331</f>
        <v>173</v>
      </c>
      <c r="J331" s="65"/>
    </row>
    <row r="332" spans="1:10" s="14" customFormat="1" ht="23.25">
      <c r="A332" s="47"/>
      <c r="B332" s="1" t="s">
        <v>392</v>
      </c>
      <c r="C332" s="2" t="s">
        <v>68</v>
      </c>
      <c r="D332" s="2" t="s">
        <v>8</v>
      </c>
      <c r="E332" s="2" t="s">
        <v>495</v>
      </c>
      <c r="F332" s="2" t="s">
        <v>64</v>
      </c>
      <c r="G332" s="3">
        <v>12556.9</v>
      </c>
      <c r="H332" s="3"/>
      <c r="I332" s="3">
        <f>G332+H332</f>
        <v>12556.9</v>
      </c>
      <c r="J332" s="65"/>
    </row>
    <row r="333" spans="1:10" s="14" customFormat="1" ht="56.25">
      <c r="A333" s="47"/>
      <c r="B333" s="24" t="s">
        <v>501</v>
      </c>
      <c r="C333" s="2" t="s">
        <v>68</v>
      </c>
      <c r="D333" s="2" t="s">
        <v>8</v>
      </c>
      <c r="E333" s="2" t="s">
        <v>502</v>
      </c>
      <c r="F333" s="2"/>
      <c r="G333" s="3">
        <f>SUM(G334:G335)</f>
        <v>1655.1</v>
      </c>
      <c r="H333" s="3">
        <f>SUM(H334:H335)</f>
        <v>81517.399999999994</v>
      </c>
      <c r="I333" s="3">
        <f>SUM(I334:I335)</f>
        <v>83172.499999999985</v>
      </c>
      <c r="J333" s="65"/>
    </row>
    <row r="334" spans="1:10" s="14" customFormat="1" ht="23.25">
      <c r="A334" s="47"/>
      <c r="B334" s="1" t="s">
        <v>395</v>
      </c>
      <c r="C334" s="2" t="s">
        <v>68</v>
      </c>
      <c r="D334" s="2" t="s">
        <v>8</v>
      </c>
      <c r="E334" s="2" t="s">
        <v>502</v>
      </c>
      <c r="F334" s="2" t="s">
        <v>64</v>
      </c>
      <c r="G334" s="3">
        <v>831.7</v>
      </c>
      <c r="H334" s="3"/>
      <c r="I334" s="3">
        <f>G334+H334</f>
        <v>831.7</v>
      </c>
      <c r="J334" s="65"/>
    </row>
    <row r="335" spans="1:10" s="14" customFormat="1" ht="23.25">
      <c r="A335" s="47"/>
      <c r="B335" s="1" t="s">
        <v>392</v>
      </c>
      <c r="C335" s="2" t="s">
        <v>68</v>
      </c>
      <c r="D335" s="2" t="s">
        <v>8</v>
      </c>
      <c r="E335" s="2" t="s">
        <v>502</v>
      </c>
      <c r="F335" s="2" t="s">
        <v>64</v>
      </c>
      <c r="G335" s="3">
        <v>823.4</v>
      </c>
      <c r="H335" s="83">
        <v>81517.399999999994</v>
      </c>
      <c r="I335" s="3">
        <f>G335+H335</f>
        <v>82340.799999999988</v>
      </c>
      <c r="J335" s="65"/>
    </row>
    <row r="336" spans="1:10" s="14" customFormat="1">
      <c r="A336" s="56" t="s">
        <v>75</v>
      </c>
      <c r="B336" s="46" t="s">
        <v>76</v>
      </c>
      <c r="C336" s="52" t="s">
        <v>68</v>
      </c>
      <c r="D336" s="52" t="s">
        <v>11</v>
      </c>
      <c r="E336" s="52"/>
      <c r="F336" s="44"/>
      <c r="G336" s="15">
        <f>G337</f>
        <v>221878.5</v>
      </c>
      <c r="H336" s="15">
        <f t="shared" ref="H336:I336" si="83">H337</f>
        <v>1796.7</v>
      </c>
      <c r="I336" s="15">
        <f t="shared" si="83"/>
        <v>223675.19999999998</v>
      </c>
      <c r="J336" s="65"/>
    </row>
    <row r="337" spans="1:10" s="14" customFormat="1" ht="18" customHeight="1">
      <c r="A337" s="47"/>
      <c r="B337" s="12" t="s">
        <v>278</v>
      </c>
      <c r="C337" s="2" t="s">
        <v>68</v>
      </c>
      <c r="D337" s="2" t="s">
        <v>11</v>
      </c>
      <c r="E337" s="2" t="s">
        <v>280</v>
      </c>
      <c r="F337" s="2"/>
      <c r="G337" s="3">
        <f t="shared" ref="G337:I337" si="84">G338</f>
        <v>221878.5</v>
      </c>
      <c r="H337" s="3">
        <f t="shared" si="84"/>
        <v>1796.7</v>
      </c>
      <c r="I337" s="3">
        <f t="shared" si="84"/>
        <v>223675.19999999998</v>
      </c>
      <c r="J337" s="65"/>
    </row>
    <row r="338" spans="1:10" s="14" customFormat="1">
      <c r="A338" s="47"/>
      <c r="B338" s="12" t="s">
        <v>279</v>
      </c>
      <c r="C338" s="2" t="s">
        <v>68</v>
      </c>
      <c r="D338" s="2" t="s">
        <v>11</v>
      </c>
      <c r="E338" s="2" t="s">
        <v>281</v>
      </c>
      <c r="F338" s="2"/>
      <c r="G338" s="3">
        <f>G339+G342+G344+G346+G348+G354+G359+G362+G365+G352+G368+G371+G374+G356+G350</f>
        <v>221878.5</v>
      </c>
      <c r="H338" s="3">
        <f t="shared" ref="H338:I338" si="85">H339+H342+H344+H346+H348+H354+H359+H362+H365+H352+H368+H371+H374+H356+H350</f>
        <v>1796.7</v>
      </c>
      <c r="I338" s="3">
        <f t="shared" si="85"/>
        <v>223675.19999999998</v>
      </c>
      <c r="J338" s="65"/>
    </row>
    <row r="339" spans="1:10" s="14" customFormat="1" ht="22.5">
      <c r="A339" s="47"/>
      <c r="B339" s="12" t="s">
        <v>174</v>
      </c>
      <c r="C339" s="2" t="s">
        <v>68</v>
      </c>
      <c r="D339" s="2" t="s">
        <v>11</v>
      </c>
      <c r="E339" s="2" t="s">
        <v>175</v>
      </c>
      <c r="F339" s="2"/>
      <c r="G339" s="3">
        <f>SUM(G340:G341)</f>
        <v>9511.7999999999993</v>
      </c>
      <c r="H339" s="3">
        <f>SUM(H340:H341)</f>
        <v>476.6</v>
      </c>
      <c r="I339" s="3">
        <f>SUM(I340:I341)</f>
        <v>9988.4</v>
      </c>
      <c r="J339" s="65"/>
    </row>
    <row r="340" spans="1:10" s="14" customFormat="1" ht="33.75">
      <c r="A340" s="47"/>
      <c r="B340" s="12" t="s">
        <v>73</v>
      </c>
      <c r="C340" s="2" t="s">
        <v>68</v>
      </c>
      <c r="D340" s="2" t="s">
        <v>11</v>
      </c>
      <c r="E340" s="2" t="s">
        <v>175</v>
      </c>
      <c r="F340" s="2" t="s">
        <v>84</v>
      </c>
      <c r="G340" s="3">
        <v>9007</v>
      </c>
      <c r="H340" s="83">
        <f>-291.9-94.5</f>
        <v>-386.4</v>
      </c>
      <c r="I340" s="3">
        <f>G340+H340</f>
        <v>8620.6</v>
      </c>
      <c r="J340" s="65"/>
    </row>
    <row r="341" spans="1:10" s="14" customFormat="1">
      <c r="A341" s="47"/>
      <c r="B341" s="12" t="s">
        <v>74</v>
      </c>
      <c r="C341" s="2" t="s">
        <v>68</v>
      </c>
      <c r="D341" s="2" t="s">
        <v>11</v>
      </c>
      <c r="E341" s="2" t="s">
        <v>175</v>
      </c>
      <c r="F341" s="28" t="s">
        <v>85</v>
      </c>
      <c r="G341" s="3">
        <v>504.8</v>
      </c>
      <c r="H341" s="83">
        <f>663+200</f>
        <v>863</v>
      </c>
      <c r="I341" s="3">
        <f>G341+H341</f>
        <v>1367.8</v>
      </c>
      <c r="J341" s="65"/>
    </row>
    <row r="342" spans="1:10" s="14" customFormat="1" ht="22.5">
      <c r="A342" s="47"/>
      <c r="B342" s="12" t="s">
        <v>397</v>
      </c>
      <c r="C342" s="2" t="s">
        <v>68</v>
      </c>
      <c r="D342" s="2" t="s">
        <v>11</v>
      </c>
      <c r="E342" s="2" t="s">
        <v>406</v>
      </c>
      <c r="F342" s="28"/>
      <c r="G342" s="3">
        <f>SUM(G343)</f>
        <v>3033.9</v>
      </c>
      <c r="H342" s="3">
        <f>SUM(H343)</f>
        <v>0</v>
      </c>
      <c r="I342" s="3">
        <f>SUM(I343)</f>
        <v>3033.9</v>
      </c>
      <c r="J342" s="65"/>
    </row>
    <row r="343" spans="1:10" s="14" customFormat="1" ht="33.75">
      <c r="A343" s="47"/>
      <c r="B343" s="12" t="s">
        <v>73</v>
      </c>
      <c r="C343" s="2" t="s">
        <v>68</v>
      </c>
      <c r="D343" s="2" t="s">
        <v>11</v>
      </c>
      <c r="E343" s="2" t="s">
        <v>406</v>
      </c>
      <c r="F343" s="2" t="s">
        <v>84</v>
      </c>
      <c r="G343" s="3">
        <v>3033.9</v>
      </c>
      <c r="H343" s="3"/>
      <c r="I343" s="3">
        <f>G343+H343</f>
        <v>3033.9</v>
      </c>
      <c r="J343" s="65"/>
    </row>
    <row r="344" spans="1:10" s="14" customFormat="1" ht="22.5">
      <c r="A344" s="47"/>
      <c r="B344" s="12" t="s">
        <v>398</v>
      </c>
      <c r="C344" s="2" t="s">
        <v>68</v>
      </c>
      <c r="D344" s="2" t="s">
        <v>11</v>
      </c>
      <c r="E344" s="2" t="s">
        <v>407</v>
      </c>
      <c r="F344" s="28"/>
      <c r="G344" s="3">
        <f>SUM(G345)</f>
        <v>7460.2</v>
      </c>
      <c r="H344" s="3">
        <f>SUM(H345)</f>
        <v>-353.3</v>
      </c>
      <c r="I344" s="3">
        <f>SUM(I345)</f>
        <v>7106.9</v>
      </c>
      <c r="J344" s="65"/>
    </row>
    <row r="345" spans="1:10" s="14" customFormat="1" ht="33.75">
      <c r="A345" s="47"/>
      <c r="B345" s="12" t="s">
        <v>73</v>
      </c>
      <c r="C345" s="2" t="s">
        <v>68</v>
      </c>
      <c r="D345" s="2" t="s">
        <v>11</v>
      </c>
      <c r="E345" s="2" t="s">
        <v>407</v>
      </c>
      <c r="F345" s="2" t="s">
        <v>84</v>
      </c>
      <c r="G345" s="3">
        <v>7460.2</v>
      </c>
      <c r="H345" s="3">
        <v>-353.3</v>
      </c>
      <c r="I345" s="3">
        <f>G345+H345</f>
        <v>7106.9</v>
      </c>
      <c r="J345" s="65"/>
    </row>
    <row r="346" spans="1:10" s="14" customFormat="1" ht="22.5">
      <c r="A346" s="47"/>
      <c r="B346" s="12" t="s">
        <v>399</v>
      </c>
      <c r="C346" s="2" t="s">
        <v>68</v>
      </c>
      <c r="D346" s="2" t="s">
        <v>11</v>
      </c>
      <c r="E346" s="2" t="s">
        <v>408</v>
      </c>
      <c r="F346" s="28"/>
      <c r="G346" s="3">
        <f>SUM(G347)</f>
        <v>2123.1</v>
      </c>
      <c r="H346" s="3">
        <f>SUM(H347)</f>
        <v>0</v>
      </c>
      <c r="I346" s="3">
        <f>SUM(I347)</f>
        <v>2123.1</v>
      </c>
      <c r="J346" s="65"/>
    </row>
    <row r="347" spans="1:10" s="14" customFormat="1" ht="34.5">
      <c r="A347" s="47"/>
      <c r="B347" s="1" t="s">
        <v>73</v>
      </c>
      <c r="C347" s="2" t="s">
        <v>68</v>
      </c>
      <c r="D347" s="2" t="s">
        <v>11</v>
      </c>
      <c r="E347" s="2" t="s">
        <v>408</v>
      </c>
      <c r="F347" s="2" t="s">
        <v>84</v>
      </c>
      <c r="G347" s="3">
        <v>2123.1</v>
      </c>
      <c r="H347" s="3"/>
      <c r="I347" s="3">
        <f>G347+H347</f>
        <v>2123.1</v>
      </c>
      <c r="J347" s="65"/>
    </row>
    <row r="348" spans="1:10" s="14" customFormat="1" ht="33.75">
      <c r="A348" s="47"/>
      <c r="B348" s="12" t="s">
        <v>400</v>
      </c>
      <c r="C348" s="2" t="s">
        <v>68</v>
      </c>
      <c r="D348" s="2" t="s">
        <v>11</v>
      </c>
      <c r="E348" s="2" t="s">
        <v>409</v>
      </c>
      <c r="F348" s="28"/>
      <c r="G348" s="3">
        <f>SUM(G349)</f>
        <v>2474.3000000000002</v>
      </c>
      <c r="H348" s="3">
        <f>SUM(H349)</f>
        <v>0</v>
      </c>
      <c r="I348" s="3">
        <f>SUM(I349)</f>
        <v>2474.3000000000002</v>
      </c>
      <c r="J348" s="65"/>
    </row>
    <row r="349" spans="1:10" s="14" customFormat="1" ht="33.75">
      <c r="A349" s="47"/>
      <c r="B349" s="12" t="s">
        <v>401</v>
      </c>
      <c r="C349" s="2" t="s">
        <v>68</v>
      </c>
      <c r="D349" s="2" t="s">
        <v>11</v>
      </c>
      <c r="E349" s="2" t="s">
        <v>409</v>
      </c>
      <c r="F349" s="2" t="s">
        <v>84</v>
      </c>
      <c r="G349" s="3">
        <v>2474.3000000000002</v>
      </c>
      <c r="H349" s="3"/>
      <c r="I349" s="3">
        <f>G349+H349</f>
        <v>2474.3000000000002</v>
      </c>
      <c r="J349" s="65"/>
    </row>
    <row r="350" spans="1:10" s="14" customFormat="1" ht="22.5">
      <c r="A350" s="47"/>
      <c r="B350" s="84" t="s">
        <v>525</v>
      </c>
      <c r="C350" s="85" t="s">
        <v>68</v>
      </c>
      <c r="D350" s="85" t="s">
        <v>11</v>
      </c>
      <c r="E350" s="85" t="s">
        <v>526</v>
      </c>
      <c r="F350" s="85"/>
      <c r="G350" s="83">
        <f>G351</f>
        <v>0</v>
      </c>
      <c r="H350" s="83">
        <f>H351</f>
        <v>94.5</v>
      </c>
      <c r="I350" s="83">
        <f>I351</f>
        <v>94.5</v>
      </c>
      <c r="J350" s="65"/>
    </row>
    <row r="351" spans="1:10" s="14" customFormat="1" ht="33.75">
      <c r="A351" s="47"/>
      <c r="B351" s="84" t="s">
        <v>73</v>
      </c>
      <c r="C351" s="85" t="s">
        <v>68</v>
      </c>
      <c r="D351" s="85" t="s">
        <v>11</v>
      </c>
      <c r="E351" s="85" t="s">
        <v>526</v>
      </c>
      <c r="F351" s="85" t="s">
        <v>84</v>
      </c>
      <c r="G351" s="83"/>
      <c r="H351" s="83">
        <v>94.5</v>
      </c>
      <c r="I351" s="83">
        <f>G351+H351</f>
        <v>94.5</v>
      </c>
      <c r="J351" s="65"/>
    </row>
    <row r="352" spans="1:10" s="14" customFormat="1" ht="23.25">
      <c r="A352" s="47"/>
      <c r="B352" s="1" t="s">
        <v>304</v>
      </c>
      <c r="C352" s="2" t="s">
        <v>68</v>
      </c>
      <c r="D352" s="2" t="s">
        <v>11</v>
      </c>
      <c r="E352" s="2" t="s">
        <v>305</v>
      </c>
      <c r="F352" s="2"/>
      <c r="G352" s="3">
        <f>G353</f>
        <v>17146.699999999997</v>
      </c>
      <c r="H352" s="3">
        <f>H353</f>
        <v>0</v>
      </c>
      <c r="I352" s="3">
        <f>I353</f>
        <v>17146.699999999997</v>
      </c>
      <c r="J352" s="65"/>
    </row>
    <row r="353" spans="1:10" s="14" customFormat="1" ht="34.5">
      <c r="A353" s="47"/>
      <c r="B353" s="1" t="s">
        <v>73</v>
      </c>
      <c r="C353" s="2" t="s">
        <v>68</v>
      </c>
      <c r="D353" s="2" t="s">
        <v>11</v>
      </c>
      <c r="E353" s="2" t="s">
        <v>305</v>
      </c>
      <c r="F353" s="2" t="s">
        <v>84</v>
      </c>
      <c r="G353" s="3">
        <v>17146.699999999997</v>
      </c>
      <c r="H353" s="3"/>
      <c r="I353" s="3">
        <f>G353+H353</f>
        <v>17146.699999999997</v>
      </c>
      <c r="J353" s="65"/>
    </row>
    <row r="354" spans="1:10" s="14" customFormat="1" ht="82.5" customHeight="1">
      <c r="A354" s="47"/>
      <c r="B354" s="24" t="s">
        <v>176</v>
      </c>
      <c r="C354" s="2" t="s">
        <v>68</v>
      </c>
      <c r="D354" s="2" t="s">
        <v>11</v>
      </c>
      <c r="E354" s="2" t="s">
        <v>177</v>
      </c>
      <c r="F354" s="2"/>
      <c r="G354" s="3">
        <f>G355</f>
        <v>110721.2</v>
      </c>
      <c r="H354" s="3">
        <f>H355</f>
        <v>0</v>
      </c>
      <c r="I354" s="3">
        <f>I355</f>
        <v>110721.2</v>
      </c>
      <c r="J354" s="65"/>
    </row>
    <row r="355" spans="1:10" s="14" customFormat="1" ht="33.75">
      <c r="A355" s="47"/>
      <c r="B355" s="12" t="s">
        <v>73</v>
      </c>
      <c r="C355" s="2" t="s">
        <v>68</v>
      </c>
      <c r="D355" s="2" t="s">
        <v>11</v>
      </c>
      <c r="E355" s="2" t="s">
        <v>177</v>
      </c>
      <c r="F355" s="2" t="s">
        <v>84</v>
      </c>
      <c r="G355" s="3">
        <v>110721.2</v>
      </c>
      <c r="H355" s="3"/>
      <c r="I355" s="3">
        <f>G355+H355</f>
        <v>110721.2</v>
      </c>
      <c r="J355" s="65"/>
    </row>
    <row r="356" spans="1:10" s="14" customFormat="1" ht="23.25">
      <c r="A356" s="47"/>
      <c r="B356" s="36" t="s">
        <v>503</v>
      </c>
      <c r="C356" s="2" t="s">
        <v>68</v>
      </c>
      <c r="D356" s="2" t="s">
        <v>11</v>
      </c>
      <c r="E356" s="2" t="s">
        <v>504</v>
      </c>
      <c r="F356" s="2"/>
      <c r="G356" s="3">
        <f>SUM(G357:G358)</f>
        <v>2631.6</v>
      </c>
      <c r="H356" s="3">
        <f>SUM(H357:H358)</f>
        <v>1578.9</v>
      </c>
      <c r="I356" s="3">
        <f>SUM(I357:I358)</f>
        <v>4210.5</v>
      </c>
      <c r="J356" s="65"/>
    </row>
    <row r="357" spans="1:10" s="14" customFormat="1">
      <c r="A357" s="47"/>
      <c r="B357" s="12" t="s">
        <v>412</v>
      </c>
      <c r="C357" s="2" t="s">
        <v>68</v>
      </c>
      <c r="D357" s="2" t="s">
        <v>11</v>
      </c>
      <c r="E357" s="2" t="s">
        <v>504</v>
      </c>
      <c r="F357" s="28" t="s">
        <v>85</v>
      </c>
      <c r="G357" s="3">
        <v>131.6</v>
      </c>
      <c r="H357" s="83">
        <v>78.900000000000006</v>
      </c>
      <c r="I357" s="3">
        <f>G357+H357</f>
        <v>210.5</v>
      </c>
      <c r="J357" s="65"/>
    </row>
    <row r="358" spans="1:10" s="14" customFormat="1">
      <c r="A358" s="47"/>
      <c r="B358" s="12" t="s">
        <v>413</v>
      </c>
      <c r="C358" s="2" t="s">
        <v>68</v>
      </c>
      <c r="D358" s="2" t="s">
        <v>11</v>
      </c>
      <c r="E358" s="2" t="s">
        <v>504</v>
      </c>
      <c r="F358" s="28" t="s">
        <v>85</v>
      </c>
      <c r="G358" s="3">
        <v>2500</v>
      </c>
      <c r="H358" s="83">
        <v>1500</v>
      </c>
      <c r="I358" s="3">
        <f>G358+H358</f>
        <v>4000</v>
      </c>
      <c r="J358" s="65"/>
    </row>
    <row r="359" spans="1:10" s="14" customFormat="1" ht="45">
      <c r="A359" s="47"/>
      <c r="B359" s="12" t="s">
        <v>461</v>
      </c>
      <c r="C359" s="2" t="s">
        <v>68</v>
      </c>
      <c r="D359" s="2" t="s">
        <v>11</v>
      </c>
      <c r="E359" s="2" t="s">
        <v>224</v>
      </c>
      <c r="F359" s="2"/>
      <c r="G359" s="3">
        <f>SUM(G360:G361)</f>
        <v>2858.2</v>
      </c>
      <c r="H359" s="3">
        <f>SUM(H360:H361)</f>
        <v>0</v>
      </c>
      <c r="I359" s="3">
        <f>SUM(I360:I361)</f>
        <v>2858.2</v>
      </c>
      <c r="J359" s="65"/>
    </row>
    <row r="360" spans="1:10" s="14" customFormat="1" ht="33.75">
      <c r="A360" s="47"/>
      <c r="B360" s="12" t="s">
        <v>402</v>
      </c>
      <c r="C360" s="2" t="s">
        <v>68</v>
      </c>
      <c r="D360" s="2" t="s">
        <v>11</v>
      </c>
      <c r="E360" s="2" t="s">
        <v>224</v>
      </c>
      <c r="F360" s="2" t="s">
        <v>84</v>
      </c>
      <c r="G360" s="3">
        <v>1063.5999999999999</v>
      </c>
      <c r="H360" s="3"/>
      <c r="I360" s="3">
        <f>G360+H360</f>
        <v>1063.5999999999999</v>
      </c>
      <c r="J360" s="65"/>
    </row>
    <row r="361" spans="1:10" s="14" customFormat="1" ht="33.75">
      <c r="A361" s="47"/>
      <c r="B361" s="12" t="s">
        <v>403</v>
      </c>
      <c r="C361" s="2" t="s">
        <v>68</v>
      </c>
      <c r="D361" s="2" t="s">
        <v>11</v>
      </c>
      <c r="E361" s="2" t="s">
        <v>224</v>
      </c>
      <c r="F361" s="2" t="s">
        <v>84</v>
      </c>
      <c r="G361" s="3">
        <v>1794.6</v>
      </c>
      <c r="H361" s="3"/>
      <c r="I361" s="3">
        <f>G361+H361</f>
        <v>1794.6</v>
      </c>
      <c r="J361" s="65"/>
    </row>
    <row r="362" spans="1:10" s="14" customFormat="1" ht="33.75">
      <c r="A362" s="47"/>
      <c r="B362" s="12" t="s">
        <v>178</v>
      </c>
      <c r="C362" s="2" t="s">
        <v>68</v>
      </c>
      <c r="D362" s="2" t="s">
        <v>11</v>
      </c>
      <c r="E362" s="2" t="s">
        <v>179</v>
      </c>
      <c r="F362" s="28"/>
      <c r="G362" s="3">
        <f>SUM(G363:G364)</f>
        <v>1667.9</v>
      </c>
      <c r="H362" s="3">
        <f>SUM(H363:H364)</f>
        <v>0</v>
      </c>
      <c r="I362" s="3">
        <f>SUM(I363:I364)</f>
        <v>1667.9</v>
      </c>
      <c r="J362" s="65"/>
    </row>
    <row r="363" spans="1:10" s="14" customFormat="1" ht="33.75">
      <c r="A363" s="47"/>
      <c r="B363" s="12" t="s">
        <v>402</v>
      </c>
      <c r="C363" s="2" t="s">
        <v>68</v>
      </c>
      <c r="D363" s="2" t="s">
        <v>11</v>
      </c>
      <c r="E363" s="2" t="s">
        <v>179</v>
      </c>
      <c r="F363" s="28" t="s">
        <v>84</v>
      </c>
      <c r="G363" s="3">
        <v>83.399999999999991</v>
      </c>
      <c r="H363" s="3"/>
      <c r="I363" s="3">
        <f>G363+H363</f>
        <v>83.399999999999991</v>
      </c>
      <c r="J363" s="65"/>
    </row>
    <row r="364" spans="1:10" s="14" customFormat="1" ht="33.75">
      <c r="A364" s="47"/>
      <c r="B364" s="12" t="s">
        <v>403</v>
      </c>
      <c r="C364" s="2" t="s">
        <v>68</v>
      </c>
      <c r="D364" s="2" t="s">
        <v>11</v>
      </c>
      <c r="E364" s="2" t="s">
        <v>179</v>
      </c>
      <c r="F364" s="28" t="s">
        <v>84</v>
      </c>
      <c r="G364" s="3">
        <v>1584.5</v>
      </c>
      <c r="H364" s="3"/>
      <c r="I364" s="3">
        <f>G364+H364</f>
        <v>1584.5</v>
      </c>
      <c r="J364" s="65"/>
    </row>
    <row r="365" spans="1:10" s="14" customFormat="1" ht="34.5">
      <c r="A365" s="47"/>
      <c r="B365" s="1" t="s">
        <v>404</v>
      </c>
      <c r="C365" s="2" t="s">
        <v>68</v>
      </c>
      <c r="D365" s="2" t="s">
        <v>11</v>
      </c>
      <c r="E365" s="2" t="s">
        <v>410</v>
      </c>
      <c r="F365" s="2"/>
      <c r="G365" s="3">
        <f>SUM(G366:G367)</f>
        <v>24592.3</v>
      </c>
      <c r="H365" s="3">
        <f>SUM(H366:H367)</f>
        <v>0</v>
      </c>
      <c r="I365" s="3">
        <f>SUM(I366:I367)</f>
        <v>24592.3</v>
      </c>
      <c r="J365" s="65"/>
    </row>
    <row r="366" spans="1:10" s="14" customFormat="1" ht="34.5">
      <c r="A366" s="47"/>
      <c r="B366" s="1" t="s">
        <v>405</v>
      </c>
      <c r="C366" s="2" t="s">
        <v>68</v>
      </c>
      <c r="D366" s="2" t="s">
        <v>11</v>
      </c>
      <c r="E366" s="2" t="s">
        <v>410</v>
      </c>
      <c r="F366" s="2" t="s">
        <v>84</v>
      </c>
      <c r="G366" s="3">
        <v>1009.2</v>
      </c>
      <c r="H366" s="3"/>
      <c r="I366" s="3">
        <f>G366+H366</f>
        <v>1009.2</v>
      </c>
      <c r="J366" s="65"/>
    </row>
    <row r="367" spans="1:10" s="14" customFormat="1" ht="34.5">
      <c r="A367" s="47"/>
      <c r="B367" s="1" t="s">
        <v>401</v>
      </c>
      <c r="C367" s="2" t="s">
        <v>68</v>
      </c>
      <c r="D367" s="2" t="s">
        <v>11</v>
      </c>
      <c r="E367" s="2" t="s">
        <v>410</v>
      </c>
      <c r="F367" s="2" t="s">
        <v>84</v>
      </c>
      <c r="G367" s="3">
        <v>23583.1</v>
      </c>
      <c r="H367" s="3"/>
      <c r="I367" s="3">
        <f>G367+H367</f>
        <v>23583.1</v>
      </c>
      <c r="J367" s="65"/>
    </row>
    <row r="368" spans="1:10" s="14" customFormat="1" ht="33.75">
      <c r="A368" s="47"/>
      <c r="B368" s="12" t="s">
        <v>411</v>
      </c>
      <c r="C368" s="2" t="s">
        <v>68</v>
      </c>
      <c r="D368" s="2" t="s">
        <v>11</v>
      </c>
      <c r="E368" s="2" t="s">
        <v>414</v>
      </c>
      <c r="F368" s="2"/>
      <c r="G368" s="3">
        <f>SUM(G369:G370)</f>
        <v>1254.1000000000001</v>
      </c>
      <c r="H368" s="3">
        <f>SUM(H369:H370)</f>
        <v>0</v>
      </c>
      <c r="I368" s="3">
        <f>SUM(I369:I370)</f>
        <v>1254.1000000000001</v>
      </c>
      <c r="J368" s="65"/>
    </row>
    <row r="369" spans="1:10" s="14" customFormat="1">
      <c r="A369" s="47"/>
      <c r="B369" s="12" t="s">
        <v>412</v>
      </c>
      <c r="C369" s="2" t="s">
        <v>68</v>
      </c>
      <c r="D369" s="2" t="s">
        <v>11</v>
      </c>
      <c r="E369" s="2" t="s">
        <v>414</v>
      </c>
      <c r="F369" s="28" t="s">
        <v>85</v>
      </c>
      <c r="G369" s="3">
        <v>62.7</v>
      </c>
      <c r="H369" s="3"/>
      <c r="I369" s="3">
        <f>G369+H369</f>
        <v>62.7</v>
      </c>
      <c r="J369" s="65"/>
    </row>
    <row r="370" spans="1:10" s="14" customFormat="1">
      <c r="A370" s="47"/>
      <c r="B370" s="12" t="s">
        <v>413</v>
      </c>
      <c r="C370" s="2" t="s">
        <v>68</v>
      </c>
      <c r="D370" s="2" t="s">
        <v>11</v>
      </c>
      <c r="E370" s="2" t="s">
        <v>414</v>
      </c>
      <c r="F370" s="28" t="s">
        <v>85</v>
      </c>
      <c r="G370" s="3">
        <v>1191.4000000000001</v>
      </c>
      <c r="H370" s="3"/>
      <c r="I370" s="3">
        <f>G370+H370</f>
        <v>1191.4000000000001</v>
      </c>
      <c r="J370" s="65"/>
    </row>
    <row r="371" spans="1:10" s="14" customFormat="1" ht="33.75">
      <c r="A371" s="47"/>
      <c r="B371" s="12" t="s">
        <v>487</v>
      </c>
      <c r="C371" s="2" t="s">
        <v>68</v>
      </c>
      <c r="D371" s="2" t="s">
        <v>11</v>
      </c>
      <c r="E371" s="2" t="s">
        <v>488</v>
      </c>
      <c r="F371" s="2"/>
      <c r="G371" s="3">
        <f>SUM(G372:G373)</f>
        <v>32323.200000000001</v>
      </c>
      <c r="H371" s="3">
        <f>SUM(H372:H373)</f>
        <v>0</v>
      </c>
      <c r="I371" s="3">
        <f>SUM(I372:I373)</f>
        <v>32323.200000000001</v>
      </c>
      <c r="J371" s="65"/>
    </row>
    <row r="372" spans="1:10" s="14" customFormat="1" ht="23.25">
      <c r="A372" s="47"/>
      <c r="B372" s="1" t="s">
        <v>395</v>
      </c>
      <c r="C372" s="2" t="s">
        <v>68</v>
      </c>
      <c r="D372" s="2" t="s">
        <v>11</v>
      </c>
      <c r="E372" s="2" t="s">
        <v>488</v>
      </c>
      <c r="F372" s="2" t="s">
        <v>64</v>
      </c>
      <c r="G372" s="3">
        <v>323.2</v>
      </c>
      <c r="H372" s="68"/>
      <c r="I372" s="3">
        <f>G372+H372</f>
        <v>323.2</v>
      </c>
      <c r="J372" s="65"/>
    </row>
    <row r="373" spans="1:10" s="14" customFormat="1" ht="23.25">
      <c r="A373" s="47"/>
      <c r="B373" s="1" t="s">
        <v>392</v>
      </c>
      <c r="C373" s="2" t="s">
        <v>68</v>
      </c>
      <c r="D373" s="2" t="s">
        <v>11</v>
      </c>
      <c r="E373" s="2" t="s">
        <v>488</v>
      </c>
      <c r="F373" s="2" t="s">
        <v>64</v>
      </c>
      <c r="G373" s="3">
        <v>32000</v>
      </c>
      <c r="H373" s="68"/>
      <c r="I373" s="3">
        <f>G373+H373</f>
        <v>32000</v>
      </c>
      <c r="J373" s="65"/>
    </row>
    <row r="374" spans="1:10" s="14" customFormat="1" ht="22.5">
      <c r="A374" s="47"/>
      <c r="B374" s="12" t="s">
        <v>342</v>
      </c>
      <c r="C374" s="2" t="s">
        <v>68</v>
      </c>
      <c r="D374" s="2" t="s">
        <v>11</v>
      </c>
      <c r="E374" s="69" t="s">
        <v>343</v>
      </c>
      <c r="F374" s="28"/>
      <c r="G374" s="3">
        <f>G375</f>
        <v>4080</v>
      </c>
      <c r="H374" s="3">
        <f>H375</f>
        <v>0</v>
      </c>
      <c r="I374" s="3">
        <f>I375</f>
        <v>4080</v>
      </c>
      <c r="J374" s="65"/>
    </row>
    <row r="375" spans="1:10" s="14" customFormat="1" ht="23.25">
      <c r="A375" s="47"/>
      <c r="B375" s="1" t="s">
        <v>63</v>
      </c>
      <c r="C375" s="2" t="s">
        <v>68</v>
      </c>
      <c r="D375" s="2" t="s">
        <v>11</v>
      </c>
      <c r="E375" s="69" t="s">
        <v>343</v>
      </c>
      <c r="F375" s="70" t="s">
        <v>64</v>
      </c>
      <c r="G375" s="71">
        <v>4080</v>
      </c>
      <c r="H375" s="71"/>
      <c r="I375" s="71">
        <f>G375+H375</f>
        <v>4080</v>
      </c>
      <c r="J375" s="65"/>
    </row>
    <row r="376" spans="1:10" s="14" customFormat="1">
      <c r="A376" s="77" t="s">
        <v>77</v>
      </c>
      <c r="B376" s="46" t="s">
        <v>242</v>
      </c>
      <c r="C376" s="52" t="s">
        <v>68</v>
      </c>
      <c r="D376" s="52" t="s">
        <v>17</v>
      </c>
      <c r="E376" s="52"/>
      <c r="F376" s="52"/>
      <c r="G376" s="17">
        <f t="shared" ref="G376:I376" si="86">G377</f>
        <v>46799.6</v>
      </c>
      <c r="H376" s="17">
        <f t="shared" si="86"/>
        <v>-8277</v>
      </c>
      <c r="I376" s="17">
        <f t="shared" si="86"/>
        <v>38522.6</v>
      </c>
      <c r="J376" s="65"/>
    </row>
    <row r="377" spans="1:10" s="14" customFormat="1" ht="15.75" customHeight="1">
      <c r="A377" s="78"/>
      <c r="B377" s="12" t="s">
        <v>278</v>
      </c>
      <c r="C377" s="2" t="s">
        <v>68</v>
      </c>
      <c r="D377" s="2" t="s">
        <v>17</v>
      </c>
      <c r="E377" s="2" t="s">
        <v>280</v>
      </c>
      <c r="F377" s="2"/>
      <c r="G377" s="3">
        <f>G378+G404</f>
        <v>46799.6</v>
      </c>
      <c r="H377" s="3">
        <f>H378+H404</f>
        <v>-8277</v>
      </c>
      <c r="I377" s="3">
        <f>I378+I404</f>
        <v>38522.6</v>
      </c>
      <c r="J377" s="65"/>
    </row>
    <row r="378" spans="1:10" s="14" customFormat="1">
      <c r="A378" s="78"/>
      <c r="B378" s="12" t="s">
        <v>279</v>
      </c>
      <c r="C378" s="2" t="s">
        <v>68</v>
      </c>
      <c r="D378" s="2" t="s">
        <v>17</v>
      </c>
      <c r="E378" s="2" t="s">
        <v>281</v>
      </c>
      <c r="F378" s="2"/>
      <c r="G378" s="3">
        <f>G379+G381+G383+G389+G391+G393+G395+G386+G398+G402</f>
        <v>42039.5</v>
      </c>
      <c r="H378" s="3">
        <f t="shared" ref="H378:I378" si="87">H379+H381+H383+H389+H391+H393+H395+H386+H398+H402</f>
        <v>-8277</v>
      </c>
      <c r="I378" s="3">
        <f t="shared" si="87"/>
        <v>33762.5</v>
      </c>
      <c r="J378" s="65"/>
    </row>
    <row r="379" spans="1:10" s="14" customFormat="1">
      <c r="A379" s="78"/>
      <c r="B379" s="12" t="s">
        <v>180</v>
      </c>
      <c r="C379" s="2" t="s">
        <v>68</v>
      </c>
      <c r="D379" s="2" t="s">
        <v>17</v>
      </c>
      <c r="E379" s="2" t="s">
        <v>181</v>
      </c>
      <c r="F379" s="2"/>
      <c r="G379" s="3">
        <f>G380</f>
        <v>1945.5</v>
      </c>
      <c r="H379" s="3">
        <f t="shared" ref="H379:I379" si="88">H380</f>
        <v>0</v>
      </c>
      <c r="I379" s="3">
        <f t="shared" si="88"/>
        <v>1945.5</v>
      </c>
      <c r="J379" s="65"/>
    </row>
    <row r="380" spans="1:10" s="14" customFormat="1" ht="33.75">
      <c r="A380" s="78"/>
      <c r="B380" s="12" t="s">
        <v>72</v>
      </c>
      <c r="C380" s="2" t="s">
        <v>68</v>
      </c>
      <c r="D380" s="2" t="s">
        <v>17</v>
      </c>
      <c r="E380" s="2" t="s">
        <v>181</v>
      </c>
      <c r="F380" s="28">
        <v>611</v>
      </c>
      <c r="G380" s="3">
        <v>1945.5</v>
      </c>
      <c r="H380" s="3"/>
      <c r="I380" s="3">
        <f>G380+H380</f>
        <v>1945.5</v>
      </c>
      <c r="J380" s="65"/>
    </row>
    <row r="381" spans="1:10" s="14" customFormat="1" ht="23.25">
      <c r="A381" s="78"/>
      <c r="B381" s="1" t="s">
        <v>306</v>
      </c>
      <c r="C381" s="2" t="s">
        <v>68</v>
      </c>
      <c r="D381" s="2" t="s">
        <v>17</v>
      </c>
      <c r="E381" s="2" t="s">
        <v>307</v>
      </c>
      <c r="F381" s="28"/>
      <c r="G381" s="3">
        <f>G382</f>
        <v>4782.3999999999996</v>
      </c>
      <c r="H381" s="3">
        <f>H382</f>
        <v>0</v>
      </c>
      <c r="I381" s="3">
        <f>I382</f>
        <v>4782.3999999999996</v>
      </c>
      <c r="J381" s="65"/>
    </row>
    <row r="382" spans="1:10" s="14" customFormat="1" ht="34.5">
      <c r="A382" s="78"/>
      <c r="B382" s="1" t="s">
        <v>72</v>
      </c>
      <c r="C382" s="2" t="s">
        <v>68</v>
      </c>
      <c r="D382" s="2" t="s">
        <v>17</v>
      </c>
      <c r="E382" s="2" t="s">
        <v>307</v>
      </c>
      <c r="F382" s="28" t="s">
        <v>84</v>
      </c>
      <c r="G382" s="3">
        <v>4782.3999999999996</v>
      </c>
      <c r="H382" s="3"/>
      <c r="I382" s="3">
        <f>G382+H382</f>
        <v>4782.3999999999996</v>
      </c>
      <c r="J382" s="65"/>
    </row>
    <row r="383" spans="1:10" s="14" customFormat="1" ht="34.5">
      <c r="A383" s="78"/>
      <c r="B383" s="1" t="s">
        <v>425</v>
      </c>
      <c r="C383" s="2" t="s">
        <v>68</v>
      </c>
      <c r="D383" s="2" t="s">
        <v>17</v>
      </c>
      <c r="E383" s="2" t="s">
        <v>426</v>
      </c>
      <c r="F383" s="28"/>
      <c r="G383" s="3">
        <f>SUM(G384:G385)</f>
        <v>1018.6</v>
      </c>
      <c r="H383" s="3">
        <f>SUM(H384:H385)</f>
        <v>0</v>
      </c>
      <c r="I383" s="3">
        <f>SUM(I384:I385)</f>
        <v>1018.6</v>
      </c>
      <c r="J383" s="65"/>
    </row>
    <row r="384" spans="1:10" s="14" customFormat="1" ht="34.5">
      <c r="A384" s="78"/>
      <c r="B384" s="1" t="s">
        <v>402</v>
      </c>
      <c r="C384" s="2" t="s">
        <v>68</v>
      </c>
      <c r="D384" s="2" t="s">
        <v>17</v>
      </c>
      <c r="E384" s="2" t="s">
        <v>426</v>
      </c>
      <c r="F384" s="28" t="s">
        <v>84</v>
      </c>
      <c r="G384" s="3">
        <v>50.9</v>
      </c>
      <c r="H384" s="3"/>
      <c r="I384" s="3">
        <f>G384+H384</f>
        <v>50.9</v>
      </c>
      <c r="J384" s="65"/>
    </row>
    <row r="385" spans="1:10" s="14" customFormat="1" ht="34.5">
      <c r="A385" s="78"/>
      <c r="B385" s="1" t="s">
        <v>403</v>
      </c>
      <c r="C385" s="2" t="s">
        <v>68</v>
      </c>
      <c r="D385" s="2" t="s">
        <v>17</v>
      </c>
      <c r="E385" s="2" t="s">
        <v>426</v>
      </c>
      <c r="F385" s="28" t="s">
        <v>84</v>
      </c>
      <c r="G385" s="3">
        <v>967.7</v>
      </c>
      <c r="H385" s="3"/>
      <c r="I385" s="3">
        <f>G385+H385</f>
        <v>967.7</v>
      </c>
      <c r="J385" s="65"/>
    </row>
    <row r="386" spans="1:10" s="14" customFormat="1" ht="22.5">
      <c r="A386" s="47"/>
      <c r="B386" s="35" t="s">
        <v>182</v>
      </c>
      <c r="C386" s="2" t="s">
        <v>68</v>
      </c>
      <c r="D386" s="2" t="s">
        <v>17</v>
      </c>
      <c r="E386" s="2" t="s">
        <v>183</v>
      </c>
      <c r="F386" s="2"/>
      <c r="G386" s="3">
        <f>SUM(G387:G388)</f>
        <v>331</v>
      </c>
      <c r="H386" s="3">
        <f>SUM(H387:H388)</f>
        <v>-8.1</v>
      </c>
      <c r="I386" s="3">
        <f>SUM(I387:I388)</f>
        <v>322.89999999999998</v>
      </c>
      <c r="J386" s="65"/>
    </row>
    <row r="387" spans="1:10" s="14" customFormat="1" ht="33.75">
      <c r="A387" s="47"/>
      <c r="B387" s="12" t="s">
        <v>73</v>
      </c>
      <c r="C387" s="2" t="s">
        <v>68</v>
      </c>
      <c r="D387" s="2" t="s">
        <v>17</v>
      </c>
      <c r="E387" s="2" t="s">
        <v>183</v>
      </c>
      <c r="F387" s="28">
        <v>611</v>
      </c>
      <c r="G387" s="3">
        <v>331</v>
      </c>
      <c r="H387" s="3">
        <v>-8.1</v>
      </c>
      <c r="I387" s="3">
        <f>G387+H387</f>
        <v>322.89999999999998</v>
      </c>
      <c r="J387" s="65"/>
    </row>
    <row r="388" spans="1:10" s="14" customFormat="1">
      <c r="A388" s="47"/>
      <c r="B388" s="12" t="s">
        <v>74</v>
      </c>
      <c r="C388" s="2" t="s">
        <v>68</v>
      </c>
      <c r="D388" s="2" t="s">
        <v>17</v>
      </c>
      <c r="E388" s="2" t="s">
        <v>183</v>
      </c>
      <c r="F388" s="28" t="s">
        <v>85</v>
      </c>
      <c r="G388" s="3">
        <v>0</v>
      </c>
      <c r="H388" s="3"/>
      <c r="I388" s="3">
        <f>G388+H388</f>
        <v>0</v>
      </c>
      <c r="J388" s="65"/>
    </row>
    <row r="389" spans="1:10" s="14" customFormat="1" ht="27" customHeight="1">
      <c r="A389" s="47"/>
      <c r="B389" s="12" t="s">
        <v>415</v>
      </c>
      <c r="C389" s="2" t="s">
        <v>68</v>
      </c>
      <c r="D389" s="2" t="s">
        <v>17</v>
      </c>
      <c r="E389" s="2" t="s">
        <v>419</v>
      </c>
      <c r="F389" s="28"/>
      <c r="G389" s="3">
        <f>SUM(G390)</f>
        <v>5.5</v>
      </c>
      <c r="H389" s="3">
        <f>SUM(H390)</f>
        <v>0</v>
      </c>
      <c r="I389" s="3">
        <f>SUM(I390)</f>
        <v>5.5</v>
      </c>
      <c r="J389" s="65"/>
    </row>
    <row r="390" spans="1:10" s="14" customFormat="1" ht="33.75">
      <c r="A390" s="47"/>
      <c r="B390" s="12" t="s">
        <v>73</v>
      </c>
      <c r="C390" s="2" t="s">
        <v>68</v>
      </c>
      <c r="D390" s="2" t="s">
        <v>17</v>
      </c>
      <c r="E390" s="2" t="s">
        <v>419</v>
      </c>
      <c r="F390" s="2" t="s">
        <v>84</v>
      </c>
      <c r="G390" s="3">
        <v>5.5</v>
      </c>
      <c r="H390" s="3"/>
      <c r="I390" s="3">
        <f>G390+H390</f>
        <v>5.5</v>
      </c>
      <c r="J390" s="65"/>
    </row>
    <row r="391" spans="1:10" s="14" customFormat="1" ht="22.5">
      <c r="A391" s="47"/>
      <c r="B391" s="12" t="s">
        <v>416</v>
      </c>
      <c r="C391" s="2" t="s">
        <v>68</v>
      </c>
      <c r="D391" s="2" t="s">
        <v>17</v>
      </c>
      <c r="E391" s="2" t="s">
        <v>420</v>
      </c>
      <c r="F391" s="28"/>
      <c r="G391" s="3">
        <f>SUM(G392)</f>
        <v>0.7</v>
      </c>
      <c r="H391" s="3">
        <f>SUM(H392)</f>
        <v>0</v>
      </c>
      <c r="I391" s="3">
        <f>SUM(I392)</f>
        <v>0.7</v>
      </c>
      <c r="J391" s="65"/>
    </row>
    <row r="392" spans="1:10" s="14" customFormat="1" ht="33.75">
      <c r="A392" s="47"/>
      <c r="B392" s="12" t="s">
        <v>73</v>
      </c>
      <c r="C392" s="2" t="s">
        <v>68</v>
      </c>
      <c r="D392" s="2" t="s">
        <v>17</v>
      </c>
      <c r="E392" s="2" t="s">
        <v>420</v>
      </c>
      <c r="F392" s="2" t="s">
        <v>84</v>
      </c>
      <c r="G392" s="3">
        <v>0.7</v>
      </c>
      <c r="H392" s="3"/>
      <c r="I392" s="3">
        <f>G392+H392</f>
        <v>0.7</v>
      </c>
      <c r="J392" s="65"/>
    </row>
    <row r="393" spans="1:10" s="14" customFormat="1" ht="23.25">
      <c r="A393" s="47"/>
      <c r="B393" s="1" t="s">
        <v>308</v>
      </c>
      <c r="C393" s="2" t="s">
        <v>68</v>
      </c>
      <c r="D393" s="2" t="s">
        <v>17</v>
      </c>
      <c r="E393" s="2" t="s">
        <v>309</v>
      </c>
      <c r="F393" s="2"/>
      <c r="G393" s="3">
        <f>G394</f>
        <v>2073.8000000000002</v>
      </c>
      <c r="H393" s="3">
        <f>H394</f>
        <v>0</v>
      </c>
      <c r="I393" s="3">
        <f>I394</f>
        <v>2073.8000000000002</v>
      </c>
      <c r="J393" s="65"/>
    </row>
    <row r="394" spans="1:10" s="14" customFormat="1" ht="34.5">
      <c r="A394" s="47"/>
      <c r="B394" s="1" t="s">
        <v>73</v>
      </c>
      <c r="C394" s="2" t="s">
        <v>68</v>
      </c>
      <c r="D394" s="2" t="s">
        <v>17</v>
      </c>
      <c r="E394" s="2" t="s">
        <v>309</v>
      </c>
      <c r="F394" s="2" t="s">
        <v>84</v>
      </c>
      <c r="G394" s="3">
        <v>2073.8000000000002</v>
      </c>
      <c r="H394" s="3"/>
      <c r="I394" s="3">
        <f>G394+H394</f>
        <v>2073.8000000000002</v>
      </c>
      <c r="J394" s="65"/>
    </row>
    <row r="395" spans="1:10" s="14" customFormat="1" ht="34.5">
      <c r="A395" s="47"/>
      <c r="B395" s="1" t="s">
        <v>417</v>
      </c>
      <c r="C395" s="2" t="s">
        <v>68</v>
      </c>
      <c r="D395" s="2" t="s">
        <v>17</v>
      </c>
      <c r="E395" s="2" t="s">
        <v>421</v>
      </c>
      <c r="F395" s="2"/>
      <c r="G395" s="3">
        <f>SUM(G396:G397)</f>
        <v>23.8</v>
      </c>
      <c r="H395" s="3">
        <f>SUM(H396:H397)</f>
        <v>0</v>
      </c>
      <c r="I395" s="3">
        <f>SUM(I396:I397)</f>
        <v>23.8</v>
      </c>
      <c r="J395" s="65"/>
    </row>
    <row r="396" spans="1:10" s="14" customFormat="1" ht="34.5">
      <c r="A396" s="47"/>
      <c r="B396" s="1" t="s">
        <v>405</v>
      </c>
      <c r="C396" s="2" t="s">
        <v>68</v>
      </c>
      <c r="D396" s="2" t="s">
        <v>17</v>
      </c>
      <c r="E396" s="2" t="s">
        <v>421</v>
      </c>
      <c r="F396" s="2" t="s">
        <v>84</v>
      </c>
      <c r="G396" s="3">
        <v>1.2</v>
      </c>
      <c r="H396" s="3"/>
      <c r="I396" s="3">
        <f>G396+H396</f>
        <v>1.2</v>
      </c>
      <c r="J396" s="65"/>
    </row>
    <row r="397" spans="1:10" s="14" customFormat="1" ht="34.5">
      <c r="A397" s="47"/>
      <c r="B397" s="1" t="s">
        <v>401</v>
      </c>
      <c r="C397" s="2" t="s">
        <v>68</v>
      </c>
      <c r="D397" s="2" t="s">
        <v>17</v>
      </c>
      <c r="E397" s="2" t="s">
        <v>421</v>
      </c>
      <c r="F397" s="2" t="s">
        <v>84</v>
      </c>
      <c r="G397" s="3">
        <v>22.6</v>
      </c>
      <c r="H397" s="3"/>
      <c r="I397" s="3">
        <f>G397+H397</f>
        <v>22.6</v>
      </c>
      <c r="J397" s="65"/>
    </row>
    <row r="398" spans="1:10" s="14" customFormat="1" ht="22.5">
      <c r="A398" s="47"/>
      <c r="B398" s="12" t="s">
        <v>342</v>
      </c>
      <c r="C398" s="2" t="s">
        <v>68</v>
      </c>
      <c r="D398" s="2" t="s">
        <v>17</v>
      </c>
      <c r="E398" s="2" t="s">
        <v>343</v>
      </c>
      <c r="F398" s="2"/>
      <c r="G398" s="3">
        <f>G399</f>
        <v>29246.199999999997</v>
      </c>
      <c r="H398" s="3">
        <f t="shared" ref="H398:I398" si="89">H399</f>
        <v>-8268.9</v>
      </c>
      <c r="I398" s="3">
        <f t="shared" si="89"/>
        <v>20977.3</v>
      </c>
      <c r="J398" s="65"/>
    </row>
    <row r="399" spans="1:10" s="14" customFormat="1" ht="23.25">
      <c r="A399" s="47"/>
      <c r="B399" s="1" t="s">
        <v>505</v>
      </c>
      <c r="C399" s="2" t="s">
        <v>68</v>
      </c>
      <c r="D399" s="2" t="s">
        <v>17</v>
      </c>
      <c r="E399" s="2" t="s">
        <v>506</v>
      </c>
      <c r="F399" s="2"/>
      <c r="G399" s="3">
        <f>SUM(G400:G401)</f>
        <v>29246.199999999997</v>
      </c>
      <c r="H399" s="3">
        <f>SUM(H400:H401)</f>
        <v>-8268.9</v>
      </c>
      <c r="I399" s="3">
        <f>SUM(I400:I401)</f>
        <v>20977.3</v>
      </c>
      <c r="J399" s="65"/>
    </row>
    <row r="400" spans="1:10" s="14" customFormat="1" ht="23.25">
      <c r="A400" s="47"/>
      <c r="B400" s="1" t="s">
        <v>391</v>
      </c>
      <c r="C400" s="2" t="s">
        <v>68</v>
      </c>
      <c r="D400" s="2" t="s">
        <v>17</v>
      </c>
      <c r="E400" s="2" t="s">
        <v>506</v>
      </c>
      <c r="F400" s="28" t="s">
        <v>55</v>
      </c>
      <c r="G400" s="3">
        <v>1392.6</v>
      </c>
      <c r="H400" s="83">
        <f>-93.3-46.2-26.7-78.9-98.6</f>
        <v>-343.7</v>
      </c>
      <c r="I400" s="3">
        <f>G400+H400</f>
        <v>1048.8999999999999</v>
      </c>
      <c r="J400" s="65"/>
    </row>
    <row r="401" spans="1:10" s="14" customFormat="1" ht="23.25">
      <c r="A401" s="47"/>
      <c r="B401" s="1" t="s">
        <v>459</v>
      </c>
      <c r="C401" s="2" t="s">
        <v>68</v>
      </c>
      <c r="D401" s="2" t="s">
        <v>17</v>
      </c>
      <c r="E401" s="2" t="s">
        <v>506</v>
      </c>
      <c r="F401" s="28" t="s">
        <v>55</v>
      </c>
      <c r="G401" s="3">
        <v>27853.599999999999</v>
      </c>
      <c r="H401" s="83">
        <v>-7925.2</v>
      </c>
      <c r="I401" s="3">
        <f>G401+H401</f>
        <v>19928.399999999998</v>
      </c>
      <c r="J401" s="65"/>
    </row>
    <row r="402" spans="1:10" s="14" customFormat="1" ht="34.5">
      <c r="A402" s="47"/>
      <c r="B402" s="1" t="s">
        <v>489</v>
      </c>
      <c r="C402" s="2" t="s">
        <v>68</v>
      </c>
      <c r="D402" s="2" t="s">
        <v>17</v>
      </c>
      <c r="E402" s="69" t="s">
        <v>490</v>
      </c>
      <c r="F402" s="28"/>
      <c r="G402" s="3">
        <f>G403</f>
        <v>2612</v>
      </c>
      <c r="H402" s="3">
        <f>H403</f>
        <v>0</v>
      </c>
      <c r="I402" s="3">
        <f>I403</f>
        <v>2612</v>
      </c>
      <c r="J402" s="65"/>
    </row>
    <row r="403" spans="1:10" s="14" customFormat="1" ht="23.25">
      <c r="A403" s="47"/>
      <c r="B403" s="72" t="s">
        <v>507</v>
      </c>
      <c r="C403" s="2" t="s">
        <v>68</v>
      </c>
      <c r="D403" s="2" t="s">
        <v>17</v>
      </c>
      <c r="E403" s="69" t="s">
        <v>490</v>
      </c>
      <c r="F403" s="70" t="s">
        <v>491</v>
      </c>
      <c r="G403" s="71">
        <v>2612</v>
      </c>
      <c r="H403" s="71"/>
      <c r="I403" s="71">
        <f>G403+H403</f>
        <v>2612</v>
      </c>
      <c r="J403" s="65"/>
    </row>
    <row r="404" spans="1:10" s="14" customFormat="1">
      <c r="A404" s="47"/>
      <c r="B404" s="12" t="s">
        <v>282</v>
      </c>
      <c r="C404" s="2" t="s">
        <v>68</v>
      </c>
      <c r="D404" s="2" t="s">
        <v>17</v>
      </c>
      <c r="E404" s="2" t="s">
        <v>283</v>
      </c>
      <c r="F404" s="2"/>
      <c r="G404" s="3">
        <f>G405+G408+G410</f>
        <v>4760.0999999999995</v>
      </c>
      <c r="H404" s="3">
        <f t="shared" ref="H404:I404" si="90">H405+H408+H410</f>
        <v>0</v>
      </c>
      <c r="I404" s="3">
        <f t="shared" si="90"/>
        <v>4760.0999999999995</v>
      </c>
      <c r="J404" s="65"/>
    </row>
    <row r="405" spans="1:10" s="14" customFormat="1" ht="22.5">
      <c r="A405" s="47"/>
      <c r="B405" s="35" t="s">
        <v>184</v>
      </c>
      <c r="C405" s="2" t="s">
        <v>68</v>
      </c>
      <c r="D405" s="2" t="s">
        <v>17</v>
      </c>
      <c r="E405" s="2" t="s">
        <v>185</v>
      </c>
      <c r="F405" s="2"/>
      <c r="G405" s="3">
        <f>SUM(G406:G407)</f>
        <v>1105.0999999999999</v>
      </c>
      <c r="H405" s="3">
        <f t="shared" ref="H405:I405" si="91">SUM(H406:H407)</f>
        <v>0</v>
      </c>
      <c r="I405" s="3">
        <f t="shared" si="91"/>
        <v>1105.0999999999999</v>
      </c>
      <c r="J405" s="65"/>
    </row>
    <row r="406" spans="1:10" s="14" customFormat="1" ht="33.75">
      <c r="A406" s="47"/>
      <c r="B406" s="12" t="s">
        <v>73</v>
      </c>
      <c r="C406" s="2" t="s">
        <v>68</v>
      </c>
      <c r="D406" s="2" t="s">
        <v>17</v>
      </c>
      <c r="E406" s="2" t="s">
        <v>185</v>
      </c>
      <c r="F406" s="28">
        <v>611</v>
      </c>
      <c r="G406" s="3">
        <v>965.09999999999991</v>
      </c>
      <c r="H406" s="3"/>
      <c r="I406" s="3">
        <f>G406+H406</f>
        <v>965.09999999999991</v>
      </c>
      <c r="J406" s="65"/>
    </row>
    <row r="407" spans="1:10" s="14" customFormat="1">
      <c r="A407" s="47"/>
      <c r="B407" s="12" t="s">
        <v>74</v>
      </c>
      <c r="C407" s="2" t="s">
        <v>68</v>
      </c>
      <c r="D407" s="2" t="s">
        <v>17</v>
      </c>
      <c r="E407" s="2" t="s">
        <v>185</v>
      </c>
      <c r="F407" s="28" t="s">
        <v>85</v>
      </c>
      <c r="G407" s="3">
        <v>140</v>
      </c>
      <c r="H407" s="3"/>
      <c r="I407" s="3">
        <f>G407+H407</f>
        <v>140</v>
      </c>
      <c r="J407" s="65"/>
    </row>
    <row r="408" spans="1:10" s="14" customFormat="1" ht="34.5">
      <c r="A408" s="47"/>
      <c r="B408" s="1" t="s">
        <v>310</v>
      </c>
      <c r="C408" s="2" t="s">
        <v>68</v>
      </c>
      <c r="D408" s="2" t="s">
        <v>17</v>
      </c>
      <c r="E408" s="2" t="s">
        <v>311</v>
      </c>
      <c r="F408" s="2"/>
      <c r="G408" s="3">
        <f>G409</f>
        <v>3500.7</v>
      </c>
      <c r="H408" s="3">
        <f>H409</f>
        <v>0</v>
      </c>
      <c r="I408" s="3">
        <f>I409</f>
        <v>3500.7</v>
      </c>
      <c r="J408" s="65"/>
    </row>
    <row r="409" spans="1:10" s="14" customFormat="1" ht="34.5">
      <c r="A409" s="47"/>
      <c r="B409" s="1" t="s">
        <v>73</v>
      </c>
      <c r="C409" s="2" t="s">
        <v>68</v>
      </c>
      <c r="D409" s="2" t="s">
        <v>17</v>
      </c>
      <c r="E409" s="2" t="s">
        <v>311</v>
      </c>
      <c r="F409" s="2" t="s">
        <v>84</v>
      </c>
      <c r="G409" s="3">
        <v>3500.7</v>
      </c>
      <c r="H409" s="3"/>
      <c r="I409" s="3">
        <f>G409+H409</f>
        <v>3500.7</v>
      </c>
      <c r="J409" s="65"/>
    </row>
    <row r="410" spans="1:10" s="14" customFormat="1" ht="34.5">
      <c r="A410" s="47"/>
      <c r="B410" s="1" t="s">
        <v>418</v>
      </c>
      <c r="C410" s="2" t="s">
        <v>68</v>
      </c>
      <c r="D410" s="2" t="s">
        <v>17</v>
      </c>
      <c r="E410" s="2" t="s">
        <v>422</v>
      </c>
      <c r="F410" s="2"/>
      <c r="G410" s="3">
        <f>SUM(G411:G412)</f>
        <v>154.29999999999998</v>
      </c>
      <c r="H410" s="3">
        <f>SUM(H411:H412)</f>
        <v>0</v>
      </c>
      <c r="I410" s="3">
        <f>SUM(I411:I412)</f>
        <v>154.29999999999998</v>
      </c>
      <c r="J410" s="65"/>
    </row>
    <row r="411" spans="1:10" s="14" customFormat="1" ht="34.5">
      <c r="A411" s="47"/>
      <c r="B411" s="1" t="s">
        <v>405</v>
      </c>
      <c r="C411" s="2" t="s">
        <v>68</v>
      </c>
      <c r="D411" s="2" t="s">
        <v>17</v>
      </c>
      <c r="E411" s="2" t="s">
        <v>422</v>
      </c>
      <c r="F411" s="2" t="s">
        <v>84</v>
      </c>
      <c r="G411" s="3">
        <v>7.7</v>
      </c>
      <c r="H411" s="3"/>
      <c r="I411" s="3">
        <f>G411+H411</f>
        <v>7.7</v>
      </c>
      <c r="J411" s="65"/>
    </row>
    <row r="412" spans="1:10" s="14" customFormat="1" ht="34.5">
      <c r="A412" s="47"/>
      <c r="B412" s="1" t="s">
        <v>401</v>
      </c>
      <c r="C412" s="2" t="s">
        <v>68</v>
      </c>
      <c r="D412" s="2" t="s">
        <v>17</v>
      </c>
      <c r="E412" s="2" t="s">
        <v>422</v>
      </c>
      <c r="F412" s="2" t="s">
        <v>84</v>
      </c>
      <c r="G412" s="3">
        <v>146.6</v>
      </c>
      <c r="H412" s="3"/>
      <c r="I412" s="3">
        <f>G412+H412</f>
        <v>146.6</v>
      </c>
      <c r="J412" s="65"/>
    </row>
    <row r="413" spans="1:10" s="14" customFormat="1">
      <c r="A413" s="56" t="s">
        <v>78</v>
      </c>
      <c r="B413" s="46" t="s">
        <v>226</v>
      </c>
      <c r="C413" s="52" t="s">
        <v>68</v>
      </c>
      <c r="D413" s="52" t="s">
        <v>68</v>
      </c>
      <c r="E413" s="52"/>
      <c r="F413" s="52"/>
      <c r="G413" s="17">
        <f>G414+G429</f>
        <v>1498.8</v>
      </c>
      <c r="H413" s="17">
        <f>H414+H429</f>
        <v>-220.3</v>
      </c>
      <c r="I413" s="17">
        <f>I414+I429</f>
        <v>1278.5</v>
      </c>
      <c r="J413" s="65"/>
    </row>
    <row r="414" spans="1:10" s="13" customFormat="1" ht="18" customHeight="1">
      <c r="A414" s="47"/>
      <c r="B414" s="12" t="s">
        <v>278</v>
      </c>
      <c r="C414" s="2" t="s">
        <v>68</v>
      </c>
      <c r="D414" s="2" t="s">
        <v>68</v>
      </c>
      <c r="E414" s="2" t="s">
        <v>280</v>
      </c>
      <c r="F414" s="2"/>
      <c r="G414" s="3">
        <f>G415+G426</f>
        <v>1478.5</v>
      </c>
      <c r="H414" s="3">
        <f>H415+H426</f>
        <v>-200</v>
      </c>
      <c r="I414" s="3">
        <f>I415+I426</f>
        <v>1278.5</v>
      </c>
      <c r="J414" s="65"/>
    </row>
    <row r="415" spans="1:10" s="13" customFormat="1">
      <c r="A415" s="47"/>
      <c r="B415" s="12" t="s">
        <v>279</v>
      </c>
      <c r="C415" s="2" t="s">
        <v>68</v>
      </c>
      <c r="D415" s="2" t="s">
        <v>68</v>
      </c>
      <c r="E415" s="2" t="s">
        <v>281</v>
      </c>
      <c r="F415" s="2"/>
      <c r="G415" s="3">
        <f>G416+G418+G421+G423</f>
        <v>1389.9</v>
      </c>
      <c r="H415" s="3">
        <f t="shared" ref="H415:I415" si="92">H416+H418+H421+H423</f>
        <v>-111.4</v>
      </c>
      <c r="I415" s="3">
        <f t="shared" si="92"/>
        <v>1278.5</v>
      </c>
      <c r="J415" s="65"/>
    </row>
    <row r="416" spans="1:10" s="13" customFormat="1" ht="22.5">
      <c r="A416" s="47"/>
      <c r="B416" s="12" t="s">
        <v>174</v>
      </c>
      <c r="C416" s="2" t="s">
        <v>68</v>
      </c>
      <c r="D416" s="2" t="s">
        <v>68</v>
      </c>
      <c r="E416" s="2" t="s">
        <v>175</v>
      </c>
      <c r="F416" s="2"/>
      <c r="G416" s="3">
        <f>G417</f>
        <v>108.4</v>
      </c>
      <c r="H416" s="3">
        <f>H417</f>
        <v>-108.4</v>
      </c>
      <c r="I416" s="3">
        <f>I417</f>
        <v>0</v>
      </c>
      <c r="J416" s="65"/>
    </row>
    <row r="417" spans="1:10" s="13" customFormat="1" ht="33.75">
      <c r="A417" s="47"/>
      <c r="B417" s="12" t="s">
        <v>73</v>
      </c>
      <c r="C417" s="2" t="s">
        <v>68</v>
      </c>
      <c r="D417" s="2" t="s">
        <v>68</v>
      </c>
      <c r="E417" s="2" t="s">
        <v>175</v>
      </c>
      <c r="F417" s="28">
        <v>611</v>
      </c>
      <c r="G417" s="3">
        <v>108.4</v>
      </c>
      <c r="H417" s="3">
        <v>-108.4</v>
      </c>
      <c r="I417" s="3">
        <f>G417+H417</f>
        <v>0</v>
      </c>
      <c r="J417" s="65"/>
    </row>
    <row r="418" spans="1:10" s="13" customFormat="1" ht="22.5">
      <c r="A418" s="47"/>
      <c r="B418" s="12" t="s">
        <v>188</v>
      </c>
      <c r="C418" s="2" t="s">
        <v>68</v>
      </c>
      <c r="D418" s="2" t="s">
        <v>68</v>
      </c>
      <c r="E418" s="2" t="s">
        <v>424</v>
      </c>
      <c r="F418" s="2"/>
      <c r="G418" s="3">
        <f>SUM(G419:G420)</f>
        <v>923.4</v>
      </c>
      <c r="H418" s="3">
        <f>SUM(H419:H420)</f>
        <v>0</v>
      </c>
      <c r="I418" s="3">
        <f>SUM(I419:I420)</f>
        <v>923.4</v>
      </c>
      <c r="J418" s="65"/>
    </row>
    <row r="419" spans="1:10" s="13" customFormat="1" ht="23.25">
      <c r="A419" s="47"/>
      <c r="B419" s="36" t="s">
        <v>423</v>
      </c>
      <c r="C419" s="2" t="s">
        <v>68</v>
      </c>
      <c r="D419" s="2" t="s">
        <v>68</v>
      </c>
      <c r="E419" s="2" t="s">
        <v>424</v>
      </c>
      <c r="F419" s="28" t="s">
        <v>93</v>
      </c>
      <c r="G419" s="3">
        <v>154.1</v>
      </c>
      <c r="H419" s="3"/>
      <c r="I419" s="3">
        <f>G419+H419</f>
        <v>154.1</v>
      </c>
      <c r="J419" s="65"/>
    </row>
    <row r="420" spans="1:10" s="14" customFormat="1">
      <c r="A420" s="47"/>
      <c r="B420" s="12" t="s">
        <v>413</v>
      </c>
      <c r="C420" s="2" t="s">
        <v>68</v>
      </c>
      <c r="D420" s="2" t="s">
        <v>68</v>
      </c>
      <c r="E420" s="2" t="s">
        <v>424</v>
      </c>
      <c r="F420" s="28">
        <v>612</v>
      </c>
      <c r="G420" s="3">
        <v>769.3</v>
      </c>
      <c r="H420" s="3"/>
      <c r="I420" s="3">
        <f>G420+H420</f>
        <v>769.3</v>
      </c>
      <c r="J420" s="65"/>
    </row>
    <row r="421" spans="1:10" s="14" customFormat="1" ht="22.5">
      <c r="A421" s="47"/>
      <c r="B421" s="35" t="s">
        <v>182</v>
      </c>
      <c r="C421" s="2" t="s">
        <v>68</v>
      </c>
      <c r="D421" s="2" t="s">
        <v>68</v>
      </c>
      <c r="E421" s="2" t="s">
        <v>183</v>
      </c>
      <c r="F421" s="2"/>
      <c r="G421" s="3">
        <f>G422</f>
        <v>3</v>
      </c>
      <c r="H421" s="3">
        <f>H422</f>
        <v>-3</v>
      </c>
      <c r="I421" s="3">
        <f>I422</f>
        <v>0</v>
      </c>
      <c r="J421" s="65"/>
    </row>
    <row r="422" spans="1:10" s="14" customFormat="1" ht="33.75">
      <c r="A422" s="47"/>
      <c r="B422" s="12" t="s">
        <v>73</v>
      </c>
      <c r="C422" s="2" t="s">
        <v>68</v>
      </c>
      <c r="D422" s="2" t="s">
        <v>68</v>
      </c>
      <c r="E422" s="2" t="s">
        <v>183</v>
      </c>
      <c r="F422" s="28">
        <v>611</v>
      </c>
      <c r="G422" s="3">
        <v>3</v>
      </c>
      <c r="H422" s="3">
        <v>-3</v>
      </c>
      <c r="I422" s="3">
        <f>G422+H422</f>
        <v>0</v>
      </c>
      <c r="J422" s="65"/>
    </row>
    <row r="423" spans="1:10" s="14" customFormat="1">
      <c r="A423" s="47"/>
      <c r="B423" s="12" t="s">
        <v>186</v>
      </c>
      <c r="C423" s="2" t="s">
        <v>68</v>
      </c>
      <c r="D423" s="2" t="s">
        <v>68</v>
      </c>
      <c r="E423" s="2" t="s">
        <v>187</v>
      </c>
      <c r="F423" s="2"/>
      <c r="G423" s="3">
        <f>SUM(G424:G425)</f>
        <v>355.1</v>
      </c>
      <c r="H423" s="3">
        <f>SUM(H424:H425)</f>
        <v>0</v>
      </c>
      <c r="I423" s="3">
        <f>SUM(I424:I425)</f>
        <v>355.1</v>
      </c>
      <c r="J423" s="65"/>
    </row>
    <row r="424" spans="1:10" s="14" customFormat="1" ht="22.5">
      <c r="A424" s="47"/>
      <c r="B424" s="12" t="s">
        <v>120</v>
      </c>
      <c r="C424" s="2" t="s">
        <v>68</v>
      </c>
      <c r="D424" s="2" t="s">
        <v>68</v>
      </c>
      <c r="E424" s="2" t="s">
        <v>187</v>
      </c>
      <c r="F424" s="2" t="s">
        <v>25</v>
      </c>
      <c r="G424" s="3">
        <v>305.10000000000002</v>
      </c>
      <c r="H424" s="3"/>
      <c r="I424" s="3">
        <f>G424+H424</f>
        <v>305.10000000000002</v>
      </c>
      <c r="J424" s="65"/>
    </row>
    <row r="425" spans="1:10" s="14" customFormat="1">
      <c r="A425" s="47"/>
      <c r="B425" s="21" t="s">
        <v>312</v>
      </c>
      <c r="C425" s="2" t="s">
        <v>68</v>
      </c>
      <c r="D425" s="2" t="s">
        <v>68</v>
      </c>
      <c r="E425" s="2" t="s">
        <v>187</v>
      </c>
      <c r="F425" s="2" t="s">
        <v>313</v>
      </c>
      <c r="G425" s="3">
        <v>50</v>
      </c>
      <c r="H425" s="3"/>
      <c r="I425" s="3">
        <f>G425+H425</f>
        <v>50</v>
      </c>
      <c r="J425" s="65"/>
    </row>
    <row r="426" spans="1:10" s="14" customFormat="1">
      <c r="A426" s="47"/>
      <c r="B426" s="12" t="s">
        <v>282</v>
      </c>
      <c r="C426" s="2" t="s">
        <v>68</v>
      </c>
      <c r="D426" s="2" t="s">
        <v>68</v>
      </c>
      <c r="E426" s="2" t="s">
        <v>283</v>
      </c>
      <c r="F426" s="2"/>
      <c r="G426" s="3">
        <f t="shared" ref="G426:I427" si="93">G427</f>
        <v>88.6</v>
      </c>
      <c r="H426" s="3">
        <f t="shared" si="93"/>
        <v>-88.6</v>
      </c>
      <c r="I426" s="3">
        <f t="shared" si="93"/>
        <v>0</v>
      </c>
      <c r="J426" s="65"/>
    </row>
    <row r="427" spans="1:10" s="14" customFormat="1" ht="22.5">
      <c r="A427" s="47"/>
      <c r="B427" s="35" t="s">
        <v>184</v>
      </c>
      <c r="C427" s="2" t="s">
        <v>68</v>
      </c>
      <c r="D427" s="2" t="s">
        <v>68</v>
      </c>
      <c r="E427" s="2" t="s">
        <v>185</v>
      </c>
      <c r="F427" s="2"/>
      <c r="G427" s="3">
        <f t="shared" si="93"/>
        <v>88.6</v>
      </c>
      <c r="H427" s="3">
        <f t="shared" si="93"/>
        <v>-88.6</v>
      </c>
      <c r="I427" s="3">
        <f t="shared" si="93"/>
        <v>0</v>
      </c>
      <c r="J427" s="65"/>
    </row>
    <row r="428" spans="1:10" s="14" customFormat="1" ht="33.75">
      <c r="A428" s="47"/>
      <c r="B428" s="12" t="s">
        <v>73</v>
      </c>
      <c r="C428" s="2" t="s">
        <v>68</v>
      </c>
      <c r="D428" s="2" t="s">
        <v>68</v>
      </c>
      <c r="E428" s="2" t="s">
        <v>185</v>
      </c>
      <c r="F428" s="28">
        <v>611</v>
      </c>
      <c r="G428" s="3">
        <v>88.6</v>
      </c>
      <c r="H428" s="3">
        <v>-88.6</v>
      </c>
      <c r="I428" s="3">
        <f>G428+H428</f>
        <v>0</v>
      </c>
      <c r="J428" s="65"/>
    </row>
    <row r="429" spans="1:10" s="14" customFormat="1" ht="23.25">
      <c r="A429" s="47"/>
      <c r="B429" s="1" t="s">
        <v>258</v>
      </c>
      <c r="C429" s="2" t="s">
        <v>68</v>
      </c>
      <c r="D429" s="2" t="s">
        <v>68</v>
      </c>
      <c r="E429" s="2" t="s">
        <v>259</v>
      </c>
      <c r="F429" s="28"/>
      <c r="G429" s="3">
        <f>G430</f>
        <v>20.299999999999997</v>
      </c>
      <c r="H429" s="3">
        <f t="shared" ref="H429:I430" si="94">H430</f>
        <v>-20.299999999999997</v>
      </c>
      <c r="I429" s="3">
        <f t="shared" si="94"/>
        <v>0</v>
      </c>
      <c r="J429" s="65"/>
    </row>
    <row r="430" spans="1:10" s="14" customFormat="1">
      <c r="A430" s="47"/>
      <c r="B430" s="1" t="s">
        <v>276</v>
      </c>
      <c r="C430" s="2" t="s">
        <v>68</v>
      </c>
      <c r="D430" s="2" t="s">
        <v>68</v>
      </c>
      <c r="E430" s="2" t="s">
        <v>277</v>
      </c>
      <c r="F430" s="28"/>
      <c r="G430" s="3">
        <f>G431</f>
        <v>20.299999999999997</v>
      </c>
      <c r="H430" s="3">
        <f t="shared" si="94"/>
        <v>-20.299999999999997</v>
      </c>
      <c r="I430" s="3">
        <f t="shared" si="94"/>
        <v>0</v>
      </c>
      <c r="J430" s="65"/>
    </row>
    <row r="431" spans="1:10" s="14" customFormat="1" ht="34.5">
      <c r="A431" s="47"/>
      <c r="B431" s="1" t="s">
        <v>393</v>
      </c>
      <c r="C431" s="2" t="s">
        <v>68</v>
      </c>
      <c r="D431" s="2" t="s">
        <v>68</v>
      </c>
      <c r="E431" s="2" t="s">
        <v>219</v>
      </c>
      <c r="F431" s="2"/>
      <c r="G431" s="3">
        <f>G432+G434</f>
        <v>20.299999999999997</v>
      </c>
      <c r="H431" s="3">
        <f>H432+H434</f>
        <v>-20.299999999999997</v>
      </c>
      <c r="I431" s="3">
        <f>I432+I434</f>
        <v>0</v>
      </c>
      <c r="J431" s="65"/>
    </row>
    <row r="432" spans="1:10" s="14" customFormat="1" ht="23.25">
      <c r="A432" s="47"/>
      <c r="B432" s="67" t="s">
        <v>384</v>
      </c>
      <c r="C432" s="2" t="s">
        <v>68</v>
      </c>
      <c r="D432" s="2" t="s">
        <v>68</v>
      </c>
      <c r="E432" s="2" t="s">
        <v>508</v>
      </c>
      <c r="F432" s="2"/>
      <c r="G432" s="3">
        <f>G433</f>
        <v>16.2</v>
      </c>
      <c r="H432" s="3">
        <f>H433</f>
        <v>-16.2</v>
      </c>
      <c r="I432" s="3">
        <f>I433</f>
        <v>0</v>
      </c>
      <c r="J432" s="65"/>
    </row>
    <row r="433" spans="1:10" s="14" customFormat="1">
      <c r="A433" s="47"/>
      <c r="B433" s="42" t="s">
        <v>456</v>
      </c>
      <c r="C433" s="2" t="s">
        <v>68</v>
      </c>
      <c r="D433" s="2" t="s">
        <v>68</v>
      </c>
      <c r="E433" s="2" t="s">
        <v>508</v>
      </c>
      <c r="F433" s="2" t="s">
        <v>333</v>
      </c>
      <c r="G433" s="3">
        <v>16.2</v>
      </c>
      <c r="H433" s="3">
        <v>-16.2</v>
      </c>
      <c r="I433" s="3">
        <f>G433+H433</f>
        <v>0</v>
      </c>
      <c r="J433" s="65"/>
    </row>
    <row r="434" spans="1:10" s="14" customFormat="1" ht="23.25">
      <c r="A434" s="47"/>
      <c r="B434" s="67" t="s">
        <v>384</v>
      </c>
      <c r="C434" s="2" t="s">
        <v>68</v>
      </c>
      <c r="D434" s="2" t="s">
        <v>68</v>
      </c>
      <c r="E434" s="2" t="s">
        <v>509</v>
      </c>
      <c r="F434" s="2"/>
      <c r="G434" s="3">
        <f>G435</f>
        <v>4.0999999999999996</v>
      </c>
      <c r="H434" s="3">
        <f>H435</f>
        <v>-4.0999999999999996</v>
      </c>
      <c r="I434" s="3">
        <f>I435</f>
        <v>0</v>
      </c>
      <c r="J434" s="65"/>
    </row>
    <row r="435" spans="1:10" s="14" customFormat="1">
      <c r="A435" s="47"/>
      <c r="B435" s="42" t="s">
        <v>456</v>
      </c>
      <c r="C435" s="2" t="s">
        <v>68</v>
      </c>
      <c r="D435" s="2" t="s">
        <v>68</v>
      </c>
      <c r="E435" s="2" t="s">
        <v>509</v>
      </c>
      <c r="F435" s="2" t="s">
        <v>333</v>
      </c>
      <c r="G435" s="3">
        <v>4.0999999999999996</v>
      </c>
      <c r="H435" s="3">
        <v>-4.0999999999999996</v>
      </c>
      <c r="I435" s="3">
        <f>G435+H435</f>
        <v>0</v>
      </c>
      <c r="J435" s="65"/>
    </row>
    <row r="436" spans="1:10" s="14" customFormat="1">
      <c r="A436" s="56" t="s">
        <v>254</v>
      </c>
      <c r="B436" s="46" t="s">
        <v>79</v>
      </c>
      <c r="C436" s="52" t="s">
        <v>68</v>
      </c>
      <c r="D436" s="52" t="s">
        <v>54</v>
      </c>
      <c r="E436" s="52"/>
      <c r="F436" s="52"/>
      <c r="G436" s="15">
        <f>G437</f>
        <v>12882.5</v>
      </c>
      <c r="H436" s="15">
        <f t="shared" ref="H436:I436" si="95">H437</f>
        <v>0</v>
      </c>
      <c r="I436" s="15">
        <f t="shared" si="95"/>
        <v>12882.500000000002</v>
      </c>
      <c r="J436" s="65"/>
    </row>
    <row r="437" spans="1:10" s="14" customFormat="1" ht="23.25">
      <c r="A437" s="47"/>
      <c r="B437" s="1" t="s">
        <v>278</v>
      </c>
      <c r="C437" s="2" t="s">
        <v>68</v>
      </c>
      <c r="D437" s="2" t="s">
        <v>54</v>
      </c>
      <c r="E437" s="2" t="s">
        <v>280</v>
      </c>
      <c r="F437" s="2"/>
      <c r="G437" s="3">
        <f t="shared" ref="G437:I437" si="96">G438</f>
        <v>12882.5</v>
      </c>
      <c r="H437" s="3">
        <f t="shared" si="96"/>
        <v>0</v>
      </c>
      <c r="I437" s="3">
        <f t="shared" si="96"/>
        <v>12882.500000000002</v>
      </c>
      <c r="J437" s="65"/>
    </row>
    <row r="438" spans="1:10" s="14" customFormat="1" ht="33.75">
      <c r="A438" s="47"/>
      <c r="B438" s="37" t="s">
        <v>189</v>
      </c>
      <c r="C438" s="2" t="s">
        <v>68</v>
      </c>
      <c r="D438" s="2" t="s">
        <v>54</v>
      </c>
      <c r="E438" s="2" t="s">
        <v>190</v>
      </c>
      <c r="F438" s="2"/>
      <c r="G438" s="3">
        <f>G439+G463+G475+G446+G458</f>
        <v>12882.5</v>
      </c>
      <c r="H438" s="3">
        <f t="shared" ref="H438:I438" si="97">H439+H463+H475+H446+H458</f>
        <v>0</v>
      </c>
      <c r="I438" s="3">
        <f t="shared" si="97"/>
        <v>12882.500000000002</v>
      </c>
      <c r="J438" s="65"/>
    </row>
    <row r="439" spans="1:10" s="14" customFormat="1" ht="22.5">
      <c r="A439" s="47"/>
      <c r="B439" s="12" t="s">
        <v>191</v>
      </c>
      <c r="C439" s="2" t="s">
        <v>68</v>
      </c>
      <c r="D439" s="2" t="s">
        <v>54</v>
      </c>
      <c r="E439" s="2" t="s">
        <v>432</v>
      </c>
      <c r="F439" s="2"/>
      <c r="G439" s="3">
        <f>G440+G443</f>
        <v>1878.7</v>
      </c>
      <c r="H439" s="3">
        <f>H440+H443</f>
        <v>0</v>
      </c>
      <c r="I439" s="3">
        <f>I440+I443</f>
        <v>1878.7</v>
      </c>
      <c r="J439" s="65"/>
    </row>
    <row r="440" spans="1:10" s="14" customFormat="1" ht="22.5">
      <c r="A440" s="47"/>
      <c r="B440" s="12" t="s">
        <v>192</v>
      </c>
      <c r="C440" s="2" t="s">
        <v>68</v>
      </c>
      <c r="D440" s="2" t="s">
        <v>54</v>
      </c>
      <c r="E440" s="2" t="s">
        <v>433</v>
      </c>
      <c r="F440" s="2"/>
      <c r="G440" s="3">
        <f>G441+G442</f>
        <v>1735.5</v>
      </c>
      <c r="H440" s="3">
        <f>H441+H442</f>
        <v>0</v>
      </c>
      <c r="I440" s="3">
        <f>I441+I442</f>
        <v>1735.5</v>
      </c>
      <c r="J440" s="65"/>
    </row>
    <row r="441" spans="1:10" s="14" customFormat="1">
      <c r="A441" s="47"/>
      <c r="B441" s="12" t="s">
        <v>116</v>
      </c>
      <c r="C441" s="2" t="s">
        <v>68</v>
      </c>
      <c r="D441" s="2" t="s">
        <v>54</v>
      </c>
      <c r="E441" s="2" t="s">
        <v>433</v>
      </c>
      <c r="F441" s="28" t="s">
        <v>13</v>
      </c>
      <c r="G441" s="3">
        <v>1333</v>
      </c>
      <c r="H441" s="3"/>
      <c r="I441" s="3">
        <f>G441+H441</f>
        <v>1333</v>
      </c>
      <c r="J441" s="65"/>
    </row>
    <row r="442" spans="1:10" s="14" customFormat="1" ht="33.75">
      <c r="A442" s="47"/>
      <c r="B442" s="12" t="s">
        <v>117</v>
      </c>
      <c r="C442" s="2" t="s">
        <v>68</v>
      </c>
      <c r="D442" s="2" t="s">
        <v>54</v>
      </c>
      <c r="E442" s="2" t="s">
        <v>433</v>
      </c>
      <c r="F442" s="28" t="s">
        <v>118</v>
      </c>
      <c r="G442" s="3">
        <v>402.5</v>
      </c>
      <c r="H442" s="3"/>
      <c r="I442" s="3">
        <f>G442+H442</f>
        <v>402.5</v>
      </c>
      <c r="J442" s="65"/>
    </row>
    <row r="443" spans="1:10" s="14" customFormat="1" ht="22.5">
      <c r="A443" s="47"/>
      <c r="B443" s="12" t="s">
        <v>193</v>
      </c>
      <c r="C443" s="2" t="s">
        <v>68</v>
      </c>
      <c r="D443" s="2" t="s">
        <v>54</v>
      </c>
      <c r="E443" s="2" t="s">
        <v>434</v>
      </c>
      <c r="F443" s="2"/>
      <c r="G443" s="3">
        <f>SUM(G444:G445)</f>
        <v>143.19999999999999</v>
      </c>
      <c r="H443" s="3">
        <f>SUM(H444:H445)</f>
        <v>0</v>
      </c>
      <c r="I443" s="3">
        <f>SUM(I444:I445)</f>
        <v>143.19999999999999</v>
      </c>
      <c r="J443" s="65"/>
    </row>
    <row r="444" spans="1:10" s="14" customFormat="1" ht="22.5">
      <c r="A444" s="47"/>
      <c r="B444" s="12" t="s">
        <v>14</v>
      </c>
      <c r="C444" s="2" t="s">
        <v>68</v>
      </c>
      <c r="D444" s="2" t="s">
        <v>54</v>
      </c>
      <c r="E444" s="2" t="s">
        <v>434</v>
      </c>
      <c r="F444" s="28" t="s">
        <v>23</v>
      </c>
      <c r="G444" s="3">
        <v>110</v>
      </c>
      <c r="H444" s="3"/>
      <c r="I444" s="3">
        <f>G444+H444</f>
        <v>110</v>
      </c>
      <c r="J444" s="65"/>
    </row>
    <row r="445" spans="1:10" s="14" customFormat="1" ht="33.75">
      <c r="A445" s="47"/>
      <c r="B445" s="12" t="s">
        <v>117</v>
      </c>
      <c r="C445" s="2" t="s">
        <v>68</v>
      </c>
      <c r="D445" s="2" t="s">
        <v>54</v>
      </c>
      <c r="E445" s="2" t="s">
        <v>434</v>
      </c>
      <c r="F445" s="28" t="s">
        <v>118</v>
      </c>
      <c r="G445" s="3">
        <v>33.200000000000003</v>
      </c>
      <c r="H445" s="3"/>
      <c r="I445" s="3">
        <f>G445+H445</f>
        <v>33.200000000000003</v>
      </c>
      <c r="J445" s="65"/>
    </row>
    <row r="446" spans="1:10" s="14" customFormat="1" ht="22.5">
      <c r="A446" s="47"/>
      <c r="B446" s="84" t="s">
        <v>527</v>
      </c>
      <c r="C446" s="85" t="s">
        <v>68</v>
      </c>
      <c r="D446" s="85" t="s">
        <v>54</v>
      </c>
      <c r="E446" s="85" t="s">
        <v>530</v>
      </c>
      <c r="F446" s="85"/>
      <c r="G446" s="83">
        <f>G447+G450+G456</f>
        <v>0</v>
      </c>
      <c r="H446" s="83">
        <f>H447+H450+H456</f>
        <v>4614</v>
      </c>
      <c r="I446" s="83">
        <f>I447+I450+I456</f>
        <v>4614</v>
      </c>
      <c r="J446" s="65"/>
    </row>
    <row r="447" spans="1:10" s="14" customFormat="1" ht="22.5">
      <c r="A447" s="47"/>
      <c r="B447" s="84" t="s">
        <v>527</v>
      </c>
      <c r="C447" s="85" t="s">
        <v>68</v>
      </c>
      <c r="D447" s="85" t="s">
        <v>54</v>
      </c>
      <c r="E447" s="85" t="s">
        <v>531</v>
      </c>
      <c r="F447" s="85"/>
      <c r="G447" s="83">
        <f>SUM(G448:G449)</f>
        <v>0</v>
      </c>
      <c r="H447" s="83">
        <f>SUM(H448:H449)</f>
        <v>3599.4</v>
      </c>
      <c r="I447" s="83">
        <f>SUM(I448:I449)</f>
        <v>3599.4</v>
      </c>
      <c r="J447" s="65"/>
    </row>
    <row r="448" spans="1:10" s="14" customFormat="1">
      <c r="A448" s="47"/>
      <c r="B448" s="84" t="s">
        <v>230</v>
      </c>
      <c r="C448" s="85" t="s">
        <v>68</v>
      </c>
      <c r="D448" s="85" t="s">
        <v>54</v>
      </c>
      <c r="E448" s="85" t="s">
        <v>531</v>
      </c>
      <c r="F448" s="85" t="s">
        <v>41</v>
      </c>
      <c r="G448" s="83"/>
      <c r="H448" s="83">
        <v>2764.5</v>
      </c>
      <c r="I448" s="83">
        <f>G448+H448</f>
        <v>2764.5</v>
      </c>
      <c r="J448" s="65"/>
    </row>
    <row r="449" spans="1:10" s="14" customFormat="1" ht="22.5">
      <c r="A449" s="47"/>
      <c r="B449" s="84" t="s">
        <v>528</v>
      </c>
      <c r="C449" s="85" t="s">
        <v>68</v>
      </c>
      <c r="D449" s="85" t="s">
        <v>54</v>
      </c>
      <c r="E449" s="85" t="s">
        <v>531</v>
      </c>
      <c r="F449" s="85" t="s">
        <v>148</v>
      </c>
      <c r="G449" s="83"/>
      <c r="H449" s="83">
        <v>834.9</v>
      </c>
      <c r="I449" s="83">
        <f>G449+H449</f>
        <v>834.9</v>
      </c>
      <c r="J449" s="65"/>
    </row>
    <row r="450" spans="1:10" s="14" customFormat="1" ht="22.5">
      <c r="A450" s="47"/>
      <c r="B450" s="84" t="s">
        <v>198</v>
      </c>
      <c r="C450" s="85" t="s">
        <v>68</v>
      </c>
      <c r="D450" s="85" t="s">
        <v>54</v>
      </c>
      <c r="E450" s="85" t="s">
        <v>532</v>
      </c>
      <c r="F450" s="85"/>
      <c r="G450" s="83">
        <f>SUM(G451:G455)</f>
        <v>0</v>
      </c>
      <c r="H450" s="83">
        <f>SUM(H451:H455)</f>
        <v>783.8</v>
      </c>
      <c r="I450" s="83">
        <f>SUM(I451:I455)</f>
        <v>783.8</v>
      </c>
      <c r="J450" s="65"/>
    </row>
    <row r="451" spans="1:10" s="14" customFormat="1" ht="22.5">
      <c r="A451" s="47"/>
      <c r="B451" s="84" t="s">
        <v>231</v>
      </c>
      <c r="C451" s="85" t="s">
        <v>68</v>
      </c>
      <c r="D451" s="85" t="s">
        <v>54</v>
      </c>
      <c r="E451" s="85" t="s">
        <v>532</v>
      </c>
      <c r="F451" s="86">
        <v>112</v>
      </c>
      <c r="G451" s="83"/>
      <c r="H451" s="83">
        <v>21.4</v>
      </c>
      <c r="I451" s="83">
        <f>G451+H451</f>
        <v>21.4</v>
      </c>
      <c r="J451" s="65"/>
    </row>
    <row r="452" spans="1:10" s="14" customFormat="1" ht="22.5">
      <c r="A452" s="47"/>
      <c r="B452" s="84" t="s">
        <v>24</v>
      </c>
      <c r="C452" s="85" t="s">
        <v>68</v>
      </c>
      <c r="D452" s="85" t="s">
        <v>54</v>
      </c>
      <c r="E452" s="85" t="s">
        <v>532</v>
      </c>
      <c r="F452" s="86">
        <v>242</v>
      </c>
      <c r="G452" s="83"/>
      <c r="H452" s="83">
        <v>315.3</v>
      </c>
      <c r="I452" s="83">
        <f>G452+H452</f>
        <v>315.3</v>
      </c>
      <c r="J452" s="65"/>
    </row>
    <row r="453" spans="1:10" s="14" customFormat="1" ht="22.5">
      <c r="A453" s="47"/>
      <c r="B453" s="84" t="s">
        <v>120</v>
      </c>
      <c r="C453" s="85" t="s">
        <v>68</v>
      </c>
      <c r="D453" s="85" t="s">
        <v>54</v>
      </c>
      <c r="E453" s="85" t="s">
        <v>532</v>
      </c>
      <c r="F453" s="86">
        <v>244</v>
      </c>
      <c r="G453" s="83"/>
      <c r="H453" s="83">
        <v>416</v>
      </c>
      <c r="I453" s="83">
        <f>G453+H453</f>
        <v>416</v>
      </c>
      <c r="J453" s="65"/>
    </row>
    <row r="454" spans="1:10" s="14" customFormat="1">
      <c r="A454" s="47"/>
      <c r="B454" s="84" t="s">
        <v>529</v>
      </c>
      <c r="C454" s="85" t="s">
        <v>68</v>
      </c>
      <c r="D454" s="85" t="s">
        <v>54</v>
      </c>
      <c r="E454" s="85" t="s">
        <v>532</v>
      </c>
      <c r="F454" s="86" t="s">
        <v>131</v>
      </c>
      <c r="G454" s="83"/>
      <c r="H454" s="83">
        <v>28.3</v>
      </c>
      <c r="I454" s="83">
        <f>G454+H454</f>
        <v>28.3</v>
      </c>
      <c r="J454" s="65"/>
    </row>
    <row r="455" spans="1:10" s="14" customFormat="1">
      <c r="A455" s="47"/>
      <c r="B455" s="84" t="s">
        <v>132</v>
      </c>
      <c r="C455" s="85" t="s">
        <v>68</v>
      </c>
      <c r="D455" s="85" t="s">
        <v>54</v>
      </c>
      <c r="E455" s="85" t="s">
        <v>532</v>
      </c>
      <c r="F455" s="86" t="s">
        <v>43</v>
      </c>
      <c r="G455" s="83"/>
      <c r="H455" s="83">
        <v>2.8</v>
      </c>
      <c r="I455" s="83">
        <f>G455+H455</f>
        <v>2.8</v>
      </c>
      <c r="J455" s="65"/>
    </row>
    <row r="456" spans="1:10" s="14" customFormat="1" ht="22.5">
      <c r="A456" s="47"/>
      <c r="B456" s="84" t="s">
        <v>430</v>
      </c>
      <c r="C456" s="85" t="s">
        <v>68</v>
      </c>
      <c r="D456" s="85" t="s">
        <v>54</v>
      </c>
      <c r="E456" s="85" t="s">
        <v>533</v>
      </c>
      <c r="F456" s="86"/>
      <c r="G456" s="83">
        <f>G457</f>
        <v>0</v>
      </c>
      <c r="H456" s="83">
        <f>H457</f>
        <v>230.8</v>
      </c>
      <c r="I456" s="83">
        <f>I457</f>
        <v>230.8</v>
      </c>
      <c r="J456" s="65"/>
    </row>
    <row r="457" spans="1:10" s="14" customFormat="1" ht="22.5">
      <c r="A457" s="47"/>
      <c r="B457" s="84" t="s">
        <v>120</v>
      </c>
      <c r="C457" s="85" t="s">
        <v>68</v>
      </c>
      <c r="D457" s="85" t="s">
        <v>54</v>
      </c>
      <c r="E457" s="85" t="s">
        <v>533</v>
      </c>
      <c r="F457" s="86" t="s">
        <v>25</v>
      </c>
      <c r="G457" s="83"/>
      <c r="H457" s="83">
        <v>230.8</v>
      </c>
      <c r="I457" s="83">
        <f>G457+H457</f>
        <v>230.8</v>
      </c>
      <c r="J457" s="65"/>
    </row>
    <row r="458" spans="1:10" s="14" customFormat="1" ht="34.5">
      <c r="A458" s="47"/>
      <c r="B458" s="87" t="s">
        <v>431</v>
      </c>
      <c r="C458" s="89" t="s">
        <v>68</v>
      </c>
      <c r="D458" s="89" t="s">
        <v>54</v>
      </c>
      <c r="E458" s="89" t="s">
        <v>534</v>
      </c>
      <c r="F458" s="89"/>
      <c r="G458" s="83">
        <f>SUM(G459:G462)</f>
        <v>0</v>
      </c>
      <c r="H458" s="83">
        <f>SUM(H459:H462)</f>
        <v>49.5</v>
      </c>
      <c r="I458" s="83">
        <f>SUM(I459:I462)</f>
        <v>49.5</v>
      </c>
      <c r="J458" s="65"/>
    </row>
    <row r="459" spans="1:10" s="14" customFormat="1">
      <c r="A459" s="47"/>
      <c r="B459" s="87" t="s">
        <v>369</v>
      </c>
      <c r="C459" s="89" t="s">
        <v>68</v>
      </c>
      <c r="D459" s="89" t="s">
        <v>54</v>
      </c>
      <c r="E459" s="89" t="s">
        <v>534</v>
      </c>
      <c r="F459" s="86" t="s">
        <v>41</v>
      </c>
      <c r="G459" s="83"/>
      <c r="H459" s="83">
        <v>1.9</v>
      </c>
      <c r="I459" s="83">
        <f>G459+H459</f>
        <v>1.9</v>
      </c>
      <c r="J459" s="65"/>
    </row>
    <row r="460" spans="1:10" s="14" customFormat="1">
      <c r="A460" s="47"/>
      <c r="B460" s="87" t="s">
        <v>370</v>
      </c>
      <c r="C460" s="89" t="s">
        <v>68</v>
      </c>
      <c r="D460" s="89" t="s">
        <v>54</v>
      </c>
      <c r="E460" s="89" t="s">
        <v>534</v>
      </c>
      <c r="F460" s="86" t="s">
        <v>41</v>
      </c>
      <c r="G460" s="83"/>
      <c r="H460" s="83">
        <v>36.1</v>
      </c>
      <c r="I460" s="83">
        <f>G460+H460</f>
        <v>36.1</v>
      </c>
      <c r="J460" s="65"/>
    </row>
    <row r="461" spans="1:10" s="14" customFormat="1" ht="23.25">
      <c r="A461" s="47"/>
      <c r="B461" s="87" t="s">
        <v>371</v>
      </c>
      <c r="C461" s="89" t="s">
        <v>68</v>
      </c>
      <c r="D461" s="89" t="s">
        <v>54</v>
      </c>
      <c r="E461" s="89" t="s">
        <v>534</v>
      </c>
      <c r="F461" s="86" t="s">
        <v>148</v>
      </c>
      <c r="G461" s="83"/>
      <c r="H461" s="83">
        <v>0.6</v>
      </c>
      <c r="I461" s="83">
        <f>G461+H461</f>
        <v>0.6</v>
      </c>
      <c r="J461" s="65"/>
    </row>
    <row r="462" spans="1:10" s="14" customFormat="1" ht="23.25">
      <c r="A462" s="47"/>
      <c r="B462" s="87" t="s">
        <v>372</v>
      </c>
      <c r="C462" s="89" t="s">
        <v>68</v>
      </c>
      <c r="D462" s="89" t="s">
        <v>54</v>
      </c>
      <c r="E462" s="89" t="s">
        <v>534</v>
      </c>
      <c r="F462" s="86" t="s">
        <v>148</v>
      </c>
      <c r="G462" s="83"/>
      <c r="H462" s="83">
        <v>10.9</v>
      </c>
      <c r="I462" s="83">
        <f>G462+H462</f>
        <v>10.9</v>
      </c>
      <c r="J462" s="65"/>
    </row>
    <row r="463" spans="1:10" s="14" customFormat="1" ht="22.5">
      <c r="A463" s="47"/>
      <c r="B463" s="12" t="s">
        <v>194</v>
      </c>
      <c r="C463" s="2" t="s">
        <v>68</v>
      </c>
      <c r="D463" s="2" t="s">
        <v>54</v>
      </c>
      <c r="E463" s="2" t="s">
        <v>195</v>
      </c>
      <c r="F463" s="2"/>
      <c r="G463" s="3">
        <f>G464+G467+G473</f>
        <v>10954.3</v>
      </c>
      <c r="H463" s="83">
        <f>H464+H467+H473</f>
        <v>-4614</v>
      </c>
      <c r="I463" s="3">
        <f>I464+I467+I473</f>
        <v>6340.3000000000011</v>
      </c>
      <c r="J463" s="65"/>
    </row>
    <row r="464" spans="1:10" s="14" customFormat="1" ht="22.5">
      <c r="A464" s="47"/>
      <c r="B464" s="12" t="s">
        <v>196</v>
      </c>
      <c r="C464" s="2" t="s">
        <v>68</v>
      </c>
      <c r="D464" s="2" t="s">
        <v>54</v>
      </c>
      <c r="E464" s="2" t="s">
        <v>197</v>
      </c>
      <c r="F464" s="2"/>
      <c r="G464" s="3">
        <f>SUM(G465:G466)</f>
        <v>9189.5</v>
      </c>
      <c r="H464" s="83">
        <f>SUM(H465:H466)</f>
        <v>-3599.4</v>
      </c>
      <c r="I464" s="3">
        <f>SUM(I465:I466)</f>
        <v>5590.1</v>
      </c>
      <c r="J464" s="65"/>
    </row>
    <row r="465" spans="1:10" s="14" customFormat="1">
      <c r="A465" s="47"/>
      <c r="B465" s="12" t="s">
        <v>230</v>
      </c>
      <c r="C465" s="2" t="s">
        <v>68</v>
      </c>
      <c r="D465" s="2" t="s">
        <v>54</v>
      </c>
      <c r="E465" s="2" t="s">
        <v>197</v>
      </c>
      <c r="F465" s="2" t="s">
        <v>41</v>
      </c>
      <c r="G465" s="3">
        <v>7058</v>
      </c>
      <c r="H465" s="83">
        <v>-2764.5</v>
      </c>
      <c r="I465" s="3">
        <f>G465+H465</f>
        <v>4293.5</v>
      </c>
      <c r="J465" s="65"/>
    </row>
    <row r="466" spans="1:10" s="14" customFormat="1" ht="22.5">
      <c r="A466" s="47"/>
      <c r="B466" s="12" t="s">
        <v>232</v>
      </c>
      <c r="C466" s="2" t="s">
        <v>68</v>
      </c>
      <c r="D466" s="2" t="s">
        <v>54</v>
      </c>
      <c r="E466" s="2" t="s">
        <v>197</v>
      </c>
      <c r="F466" s="2" t="s">
        <v>148</v>
      </c>
      <c r="G466" s="3">
        <v>2131.5</v>
      </c>
      <c r="H466" s="83">
        <v>-834.9</v>
      </c>
      <c r="I466" s="3">
        <f>G466+H466</f>
        <v>1296.5999999999999</v>
      </c>
      <c r="J466" s="65"/>
    </row>
    <row r="467" spans="1:10" s="14" customFormat="1" ht="22.5">
      <c r="A467" s="47"/>
      <c r="B467" s="12" t="s">
        <v>198</v>
      </c>
      <c r="C467" s="2" t="s">
        <v>68</v>
      </c>
      <c r="D467" s="2" t="s">
        <v>54</v>
      </c>
      <c r="E467" s="2" t="s">
        <v>199</v>
      </c>
      <c r="F467" s="2"/>
      <c r="G467" s="3">
        <f>SUM(G468:G472)</f>
        <v>1481.4</v>
      </c>
      <c r="H467" s="83">
        <f>SUM(H468:H472)</f>
        <v>-783.8</v>
      </c>
      <c r="I467" s="3">
        <f>SUM(I468:I472)</f>
        <v>697.6</v>
      </c>
      <c r="J467" s="65"/>
    </row>
    <row r="468" spans="1:10" s="14" customFormat="1" ht="22.5">
      <c r="A468" s="47"/>
      <c r="B468" s="12" t="s">
        <v>231</v>
      </c>
      <c r="C468" s="2" t="s">
        <v>68</v>
      </c>
      <c r="D468" s="2" t="s">
        <v>54</v>
      </c>
      <c r="E468" s="2" t="s">
        <v>199</v>
      </c>
      <c r="F468" s="28">
        <v>112</v>
      </c>
      <c r="G468" s="3">
        <v>28.5</v>
      </c>
      <c r="H468" s="83">
        <v>-21.4</v>
      </c>
      <c r="I468" s="3">
        <f>G468+H468</f>
        <v>7.1000000000000014</v>
      </c>
      <c r="J468" s="65"/>
    </row>
    <row r="469" spans="1:10" s="14" customFormat="1" ht="22.5">
      <c r="A469" s="47"/>
      <c r="B469" s="12" t="s">
        <v>24</v>
      </c>
      <c r="C469" s="2" t="s">
        <v>68</v>
      </c>
      <c r="D469" s="2" t="s">
        <v>54</v>
      </c>
      <c r="E469" s="2" t="s">
        <v>199</v>
      </c>
      <c r="F469" s="28">
        <v>242</v>
      </c>
      <c r="G469" s="3">
        <v>461.2</v>
      </c>
      <c r="H469" s="83">
        <v>-315.3</v>
      </c>
      <c r="I469" s="3">
        <f>G469+H469</f>
        <v>145.89999999999998</v>
      </c>
      <c r="J469" s="65"/>
    </row>
    <row r="470" spans="1:10" s="14" customFormat="1" ht="22.5">
      <c r="A470" s="47"/>
      <c r="B470" s="12" t="s">
        <v>120</v>
      </c>
      <c r="C470" s="2" t="s">
        <v>68</v>
      </c>
      <c r="D470" s="2" t="s">
        <v>54</v>
      </c>
      <c r="E470" s="2" t="s">
        <v>199</v>
      </c>
      <c r="F470" s="28">
        <v>244</v>
      </c>
      <c r="G470" s="3">
        <v>867.40000000000009</v>
      </c>
      <c r="H470" s="83">
        <v>-416</v>
      </c>
      <c r="I470" s="3">
        <f>G470+H470</f>
        <v>451.40000000000009</v>
      </c>
      <c r="J470" s="65"/>
    </row>
    <row r="471" spans="1:10" s="14" customFormat="1">
      <c r="A471" s="47"/>
      <c r="B471" s="12" t="s">
        <v>429</v>
      </c>
      <c r="C471" s="2" t="s">
        <v>68</v>
      </c>
      <c r="D471" s="2" t="s">
        <v>54</v>
      </c>
      <c r="E471" s="2" t="s">
        <v>199</v>
      </c>
      <c r="F471" s="28" t="s">
        <v>131</v>
      </c>
      <c r="G471" s="3">
        <v>113.1</v>
      </c>
      <c r="H471" s="83">
        <v>-28.3</v>
      </c>
      <c r="I471" s="3">
        <f>G471+H471</f>
        <v>84.8</v>
      </c>
      <c r="J471" s="65"/>
    </row>
    <row r="472" spans="1:10" s="14" customFormat="1">
      <c r="A472" s="47"/>
      <c r="B472" s="12" t="s">
        <v>132</v>
      </c>
      <c r="C472" s="2" t="s">
        <v>68</v>
      </c>
      <c r="D472" s="2" t="s">
        <v>54</v>
      </c>
      <c r="E472" s="2" t="s">
        <v>199</v>
      </c>
      <c r="F472" s="28" t="s">
        <v>43</v>
      </c>
      <c r="G472" s="3">
        <v>11.199999999999989</v>
      </c>
      <c r="H472" s="83">
        <v>-2.8</v>
      </c>
      <c r="I472" s="3">
        <f>G472+H472</f>
        <v>8.3999999999999879</v>
      </c>
      <c r="J472" s="65"/>
    </row>
    <row r="473" spans="1:10" s="14" customFormat="1" ht="22.5">
      <c r="A473" s="47"/>
      <c r="B473" s="12" t="s">
        <v>430</v>
      </c>
      <c r="C473" s="2" t="s">
        <v>68</v>
      </c>
      <c r="D473" s="2" t="s">
        <v>54</v>
      </c>
      <c r="E473" s="2" t="s">
        <v>435</v>
      </c>
      <c r="F473" s="28"/>
      <c r="G473" s="3">
        <f>G474</f>
        <v>283.39999999999998</v>
      </c>
      <c r="H473" s="83">
        <f>H474</f>
        <v>-230.8</v>
      </c>
      <c r="I473" s="3">
        <f>I474</f>
        <v>52.599999999999966</v>
      </c>
      <c r="J473" s="65"/>
    </row>
    <row r="474" spans="1:10" s="14" customFormat="1" ht="22.5">
      <c r="A474" s="47"/>
      <c r="B474" s="12" t="s">
        <v>120</v>
      </c>
      <c r="C474" s="2" t="s">
        <v>68</v>
      </c>
      <c r="D474" s="2" t="s">
        <v>54</v>
      </c>
      <c r="E474" s="2" t="s">
        <v>435</v>
      </c>
      <c r="F474" s="28" t="s">
        <v>25</v>
      </c>
      <c r="G474" s="3">
        <v>283.39999999999998</v>
      </c>
      <c r="H474" s="83">
        <v>-230.8</v>
      </c>
      <c r="I474" s="3">
        <f>G474+H474</f>
        <v>52.599999999999966</v>
      </c>
      <c r="J474" s="65"/>
    </row>
    <row r="475" spans="1:10" s="14" customFormat="1" ht="34.5">
      <c r="A475" s="47"/>
      <c r="B475" s="1" t="s">
        <v>431</v>
      </c>
      <c r="C475" s="38" t="s">
        <v>68</v>
      </c>
      <c r="D475" s="38" t="s">
        <v>54</v>
      </c>
      <c r="E475" s="38" t="s">
        <v>436</v>
      </c>
      <c r="F475" s="38"/>
      <c r="G475" s="3">
        <f>SUM(G476:G479)</f>
        <v>49.5</v>
      </c>
      <c r="H475" s="83">
        <f>SUM(H476:H479)</f>
        <v>-49.5</v>
      </c>
      <c r="I475" s="3">
        <f>SUM(I476:I479)</f>
        <v>0</v>
      </c>
      <c r="J475" s="65"/>
    </row>
    <row r="476" spans="1:10" s="14" customFormat="1">
      <c r="A476" s="47"/>
      <c r="B476" s="1" t="s">
        <v>369</v>
      </c>
      <c r="C476" s="38" t="s">
        <v>68</v>
      </c>
      <c r="D476" s="38" t="s">
        <v>54</v>
      </c>
      <c r="E476" s="38" t="s">
        <v>436</v>
      </c>
      <c r="F476" s="28" t="s">
        <v>41</v>
      </c>
      <c r="G476" s="3">
        <v>1.9</v>
      </c>
      <c r="H476" s="83">
        <v>-1.9</v>
      </c>
      <c r="I476" s="3">
        <f>G476+H476</f>
        <v>0</v>
      </c>
      <c r="J476" s="65"/>
    </row>
    <row r="477" spans="1:10" s="14" customFormat="1">
      <c r="A477" s="47"/>
      <c r="B477" s="1" t="s">
        <v>370</v>
      </c>
      <c r="C477" s="38" t="s">
        <v>68</v>
      </c>
      <c r="D477" s="38" t="s">
        <v>54</v>
      </c>
      <c r="E477" s="38" t="s">
        <v>436</v>
      </c>
      <c r="F477" s="28" t="s">
        <v>41</v>
      </c>
      <c r="G477" s="3">
        <v>36.1</v>
      </c>
      <c r="H477" s="83">
        <v>-36.1</v>
      </c>
      <c r="I477" s="3">
        <f>G477+H477</f>
        <v>0</v>
      </c>
      <c r="J477" s="65"/>
    </row>
    <row r="478" spans="1:10" s="14" customFormat="1" ht="23.25">
      <c r="A478" s="47"/>
      <c r="B478" s="1" t="s">
        <v>371</v>
      </c>
      <c r="C478" s="38" t="s">
        <v>68</v>
      </c>
      <c r="D478" s="38" t="s">
        <v>54</v>
      </c>
      <c r="E478" s="38" t="s">
        <v>436</v>
      </c>
      <c r="F478" s="28" t="s">
        <v>148</v>
      </c>
      <c r="G478" s="3">
        <v>0.6</v>
      </c>
      <c r="H478" s="83">
        <v>-0.6</v>
      </c>
      <c r="I478" s="3">
        <f>G478+H478</f>
        <v>0</v>
      </c>
      <c r="J478" s="65"/>
    </row>
    <row r="479" spans="1:10" s="14" customFormat="1" ht="23.25">
      <c r="A479" s="47"/>
      <c r="B479" s="1" t="s">
        <v>372</v>
      </c>
      <c r="C479" s="38" t="s">
        <v>68</v>
      </c>
      <c r="D479" s="38" t="s">
        <v>54</v>
      </c>
      <c r="E479" s="38" t="s">
        <v>436</v>
      </c>
      <c r="F479" s="28" t="s">
        <v>148</v>
      </c>
      <c r="G479" s="3">
        <v>10.9</v>
      </c>
      <c r="H479" s="83">
        <v>-10.9</v>
      </c>
      <c r="I479" s="3">
        <f>G479+H479</f>
        <v>0</v>
      </c>
      <c r="J479" s="65"/>
    </row>
    <row r="480" spans="1:10" s="14" customFormat="1">
      <c r="A480" s="56">
        <v>7</v>
      </c>
      <c r="B480" s="46" t="s">
        <v>80</v>
      </c>
      <c r="C480" s="52" t="s">
        <v>81</v>
      </c>
      <c r="D480" s="52" t="s">
        <v>69</v>
      </c>
      <c r="E480" s="52"/>
      <c r="F480" s="52"/>
      <c r="G480" s="15">
        <f t="shared" ref="G480:I482" si="98">G481</f>
        <v>35789.899999999994</v>
      </c>
      <c r="H480" s="15">
        <f t="shared" si="98"/>
        <v>0</v>
      </c>
      <c r="I480" s="15">
        <f t="shared" si="98"/>
        <v>35789.899999999994</v>
      </c>
      <c r="J480" s="65"/>
    </row>
    <row r="481" spans="1:10" s="14" customFormat="1">
      <c r="A481" s="56" t="s">
        <v>82</v>
      </c>
      <c r="B481" s="46" t="s">
        <v>83</v>
      </c>
      <c r="C481" s="52" t="s">
        <v>81</v>
      </c>
      <c r="D481" s="52" t="s">
        <v>8</v>
      </c>
      <c r="E481" s="52"/>
      <c r="F481" s="52"/>
      <c r="G481" s="15">
        <f>G482+G511</f>
        <v>35789.899999999994</v>
      </c>
      <c r="H481" s="15">
        <f t="shared" ref="H481:I481" si="99">H482+H511</f>
        <v>0</v>
      </c>
      <c r="I481" s="15">
        <f t="shared" si="99"/>
        <v>35789.899999999994</v>
      </c>
      <c r="J481" s="65"/>
    </row>
    <row r="482" spans="1:10" s="14" customFormat="1" ht="22.5">
      <c r="A482" s="47"/>
      <c r="B482" s="12" t="s">
        <v>278</v>
      </c>
      <c r="C482" s="2" t="s">
        <v>81</v>
      </c>
      <c r="D482" s="2" t="s">
        <v>8</v>
      </c>
      <c r="E482" s="2" t="s">
        <v>280</v>
      </c>
      <c r="F482" s="2"/>
      <c r="G482" s="3">
        <f>G483</f>
        <v>34947.799999999996</v>
      </c>
      <c r="H482" s="3">
        <f t="shared" si="98"/>
        <v>0</v>
      </c>
      <c r="I482" s="3">
        <f t="shared" si="98"/>
        <v>34947.799999999996</v>
      </c>
      <c r="J482" s="65"/>
    </row>
    <row r="483" spans="1:10" s="14" customFormat="1">
      <c r="A483" s="47"/>
      <c r="B483" s="12" t="s">
        <v>282</v>
      </c>
      <c r="C483" s="2" t="s">
        <v>81</v>
      </c>
      <c r="D483" s="2" t="s">
        <v>8</v>
      </c>
      <c r="E483" s="2" t="s">
        <v>283</v>
      </c>
      <c r="F483" s="2"/>
      <c r="G483" s="3">
        <f>G484+G487+G489+G491+G498+G500+G503+G505+G493+G507+G495+G509</f>
        <v>34947.799999999996</v>
      </c>
      <c r="H483" s="3">
        <f t="shared" ref="H483:I483" si="100">H484+H487+H489+H491+H498+H500+H503+H505+H493+H507+H495+H509</f>
        <v>0</v>
      </c>
      <c r="I483" s="3">
        <f t="shared" si="100"/>
        <v>34947.799999999996</v>
      </c>
      <c r="J483" s="65"/>
    </row>
    <row r="484" spans="1:10" s="14" customFormat="1" ht="22.5">
      <c r="A484" s="47"/>
      <c r="B484" s="12" t="s">
        <v>200</v>
      </c>
      <c r="C484" s="2" t="s">
        <v>81</v>
      </c>
      <c r="D484" s="2" t="s">
        <v>8</v>
      </c>
      <c r="E484" s="2" t="s">
        <v>201</v>
      </c>
      <c r="F484" s="2"/>
      <c r="G484" s="3">
        <f>SUM(G485:G486)</f>
        <v>1767.5</v>
      </c>
      <c r="H484" s="3">
        <f t="shared" ref="H484:I484" si="101">SUM(H485:H486)</f>
        <v>0</v>
      </c>
      <c r="I484" s="3">
        <f t="shared" si="101"/>
        <v>1767.5</v>
      </c>
      <c r="J484" s="65"/>
    </row>
    <row r="485" spans="1:10" s="14" customFormat="1" ht="33.75">
      <c r="A485" s="47"/>
      <c r="B485" s="12" t="s">
        <v>72</v>
      </c>
      <c r="C485" s="2" t="s">
        <v>81</v>
      </c>
      <c r="D485" s="2" t="s">
        <v>8</v>
      </c>
      <c r="E485" s="2" t="s">
        <v>201</v>
      </c>
      <c r="F485" s="27" t="s">
        <v>84</v>
      </c>
      <c r="G485" s="57">
        <v>1663.9</v>
      </c>
      <c r="H485" s="58"/>
      <c r="I485" s="3">
        <f>G485+H485</f>
        <v>1663.9</v>
      </c>
      <c r="J485" s="65"/>
    </row>
    <row r="486" spans="1:10" s="14" customFormat="1">
      <c r="A486" s="47"/>
      <c r="B486" s="12" t="s">
        <v>74</v>
      </c>
      <c r="C486" s="2" t="s">
        <v>81</v>
      </c>
      <c r="D486" s="2" t="s">
        <v>8</v>
      </c>
      <c r="E486" s="2" t="s">
        <v>201</v>
      </c>
      <c r="F486" s="27">
        <v>612</v>
      </c>
      <c r="G486" s="79">
        <v>103.6</v>
      </c>
      <c r="H486" s="80"/>
      <c r="I486" s="3">
        <f>G486+H486</f>
        <v>103.6</v>
      </c>
      <c r="J486" s="65"/>
    </row>
    <row r="487" spans="1:10" s="14" customFormat="1" ht="33.75">
      <c r="A487" s="47"/>
      <c r="B487" s="12" t="s">
        <v>462</v>
      </c>
      <c r="C487" s="2" t="s">
        <v>81</v>
      </c>
      <c r="D487" s="2" t="s">
        <v>8</v>
      </c>
      <c r="E487" s="2" t="s">
        <v>437</v>
      </c>
      <c r="F487" s="28"/>
      <c r="G487" s="3">
        <f>SUM(G488)</f>
        <v>76.3</v>
      </c>
      <c r="H487" s="3">
        <f>SUM(H488)</f>
        <v>0</v>
      </c>
      <c r="I487" s="3">
        <f>SUM(I488)</f>
        <v>76.3</v>
      </c>
      <c r="J487" s="65"/>
    </row>
    <row r="488" spans="1:10" s="14" customFormat="1" ht="33.75">
      <c r="A488" s="47"/>
      <c r="B488" s="12" t="s">
        <v>73</v>
      </c>
      <c r="C488" s="2" t="s">
        <v>81</v>
      </c>
      <c r="D488" s="2" t="s">
        <v>8</v>
      </c>
      <c r="E488" s="2" t="s">
        <v>437</v>
      </c>
      <c r="F488" s="2" t="s">
        <v>84</v>
      </c>
      <c r="G488" s="3">
        <v>76.3</v>
      </c>
      <c r="H488" s="3"/>
      <c r="I488" s="3">
        <f>G488+H488</f>
        <v>76.3</v>
      </c>
      <c r="J488" s="65"/>
    </row>
    <row r="489" spans="1:10" s="14" customFormat="1" ht="33.75">
      <c r="A489" s="47"/>
      <c r="B489" s="12" t="s">
        <v>463</v>
      </c>
      <c r="C489" s="2" t="s">
        <v>81</v>
      </c>
      <c r="D489" s="2" t="s">
        <v>8</v>
      </c>
      <c r="E489" s="2" t="s">
        <v>438</v>
      </c>
      <c r="F489" s="28"/>
      <c r="G489" s="3">
        <f>SUM(G490)</f>
        <v>411.6</v>
      </c>
      <c r="H489" s="3">
        <f>SUM(H490)</f>
        <v>0</v>
      </c>
      <c r="I489" s="3">
        <f>SUM(I490)</f>
        <v>411.6</v>
      </c>
      <c r="J489" s="65"/>
    </row>
    <row r="490" spans="1:10" s="14" customFormat="1" ht="33.75">
      <c r="A490" s="47"/>
      <c r="B490" s="12" t="s">
        <v>73</v>
      </c>
      <c r="C490" s="2" t="s">
        <v>81</v>
      </c>
      <c r="D490" s="2" t="s">
        <v>8</v>
      </c>
      <c r="E490" s="2" t="s">
        <v>438</v>
      </c>
      <c r="F490" s="2" t="s">
        <v>84</v>
      </c>
      <c r="G490" s="3">
        <v>411.6</v>
      </c>
      <c r="H490" s="3"/>
      <c r="I490" s="3">
        <f>G490+H490</f>
        <v>411.6</v>
      </c>
      <c r="J490" s="65"/>
    </row>
    <row r="491" spans="1:10" s="14" customFormat="1" ht="33.75">
      <c r="A491" s="47"/>
      <c r="B491" s="12" t="s">
        <v>464</v>
      </c>
      <c r="C491" s="2" t="s">
        <v>81</v>
      </c>
      <c r="D491" s="2" t="s">
        <v>8</v>
      </c>
      <c r="E491" s="2" t="s">
        <v>439</v>
      </c>
      <c r="F491" s="28"/>
      <c r="G491" s="3">
        <f>SUM(G492)</f>
        <v>440.9</v>
      </c>
      <c r="H491" s="3">
        <f>SUM(H492)</f>
        <v>0</v>
      </c>
      <c r="I491" s="3">
        <f>SUM(I492)</f>
        <v>440.9</v>
      </c>
      <c r="J491" s="65"/>
    </row>
    <row r="492" spans="1:10" s="14" customFormat="1" ht="33.75">
      <c r="A492" s="47"/>
      <c r="B492" s="12" t="s">
        <v>73</v>
      </c>
      <c r="C492" s="2" t="s">
        <v>81</v>
      </c>
      <c r="D492" s="2" t="s">
        <v>8</v>
      </c>
      <c r="E492" s="2" t="s">
        <v>439</v>
      </c>
      <c r="F492" s="2" t="s">
        <v>84</v>
      </c>
      <c r="G492" s="3">
        <v>440.9</v>
      </c>
      <c r="H492" s="3"/>
      <c r="I492" s="3">
        <f>G492+H492</f>
        <v>440.9</v>
      </c>
      <c r="J492" s="65"/>
    </row>
    <row r="493" spans="1:10" s="14" customFormat="1" ht="23.25">
      <c r="A493" s="47"/>
      <c r="B493" s="1" t="s">
        <v>314</v>
      </c>
      <c r="C493" s="2" t="s">
        <v>81</v>
      </c>
      <c r="D493" s="2" t="s">
        <v>8</v>
      </c>
      <c r="E493" s="2" t="s">
        <v>315</v>
      </c>
      <c r="F493" s="2"/>
      <c r="G493" s="40">
        <f>G494</f>
        <v>16335.1</v>
      </c>
      <c r="H493" s="40">
        <f>H494</f>
        <v>0</v>
      </c>
      <c r="I493" s="59">
        <f>I494</f>
        <v>16335.1</v>
      </c>
      <c r="J493" s="65"/>
    </row>
    <row r="494" spans="1:10" s="14" customFormat="1" ht="34.5">
      <c r="A494" s="47"/>
      <c r="B494" s="1" t="s">
        <v>72</v>
      </c>
      <c r="C494" s="2" t="s">
        <v>81</v>
      </c>
      <c r="D494" s="2" t="s">
        <v>8</v>
      </c>
      <c r="E494" s="2" t="s">
        <v>315</v>
      </c>
      <c r="F494" s="27" t="s">
        <v>84</v>
      </c>
      <c r="G494" s="40">
        <v>16335.1</v>
      </c>
      <c r="H494" s="40"/>
      <c r="I494" s="3">
        <f>G494+H494</f>
        <v>16335.1</v>
      </c>
      <c r="J494" s="65"/>
    </row>
    <row r="495" spans="1:10" s="14" customFormat="1" ht="34.5">
      <c r="A495" s="47"/>
      <c r="B495" s="1" t="s">
        <v>344</v>
      </c>
      <c r="C495" s="2" t="s">
        <v>81</v>
      </c>
      <c r="D495" s="2" t="s">
        <v>8</v>
      </c>
      <c r="E495" s="2" t="s">
        <v>345</v>
      </c>
      <c r="F495" s="28"/>
      <c r="G495" s="39">
        <f>SUM(G496:G497)</f>
        <v>1059.0999999999999</v>
      </c>
      <c r="H495" s="39">
        <f>SUM(H496:H497)</f>
        <v>0</v>
      </c>
      <c r="I495" s="39">
        <f>SUM(I496:I497)</f>
        <v>1059.0999999999999</v>
      </c>
      <c r="J495" s="65"/>
    </row>
    <row r="496" spans="1:10" s="14" customFormat="1">
      <c r="A496" s="47"/>
      <c r="B496" s="1" t="s">
        <v>412</v>
      </c>
      <c r="C496" s="2" t="s">
        <v>81</v>
      </c>
      <c r="D496" s="2" t="s">
        <v>8</v>
      </c>
      <c r="E496" s="2" t="s">
        <v>345</v>
      </c>
      <c r="F496" s="28" t="s">
        <v>85</v>
      </c>
      <c r="G496" s="40">
        <v>53</v>
      </c>
      <c r="H496" s="40"/>
      <c r="I496" s="3">
        <f>G496+H496</f>
        <v>53</v>
      </c>
      <c r="J496" s="65"/>
    </row>
    <row r="497" spans="1:10" s="14" customFormat="1">
      <c r="A497" s="47"/>
      <c r="B497" s="1" t="s">
        <v>413</v>
      </c>
      <c r="C497" s="2" t="s">
        <v>81</v>
      </c>
      <c r="D497" s="2" t="s">
        <v>8</v>
      </c>
      <c r="E497" s="2" t="s">
        <v>345</v>
      </c>
      <c r="F497" s="28" t="s">
        <v>85</v>
      </c>
      <c r="G497" s="40">
        <v>1006.1</v>
      </c>
      <c r="H497" s="40"/>
      <c r="I497" s="3">
        <f>G497+H497</f>
        <v>1006.1</v>
      </c>
      <c r="J497" s="65"/>
    </row>
    <row r="498" spans="1:10" s="14" customFormat="1" ht="56.25">
      <c r="A498" s="47"/>
      <c r="B498" s="24" t="s">
        <v>202</v>
      </c>
      <c r="C498" s="2" t="s">
        <v>81</v>
      </c>
      <c r="D498" s="2" t="s">
        <v>8</v>
      </c>
      <c r="E498" s="2" t="s">
        <v>203</v>
      </c>
      <c r="F498" s="2"/>
      <c r="G498" s="3">
        <f>SUM(G499:G499)</f>
        <v>5627</v>
      </c>
      <c r="H498" s="3">
        <f>SUM(H499:H499)</f>
        <v>0</v>
      </c>
      <c r="I498" s="3">
        <f>SUM(I499:I499)</f>
        <v>5627</v>
      </c>
      <c r="J498" s="65"/>
    </row>
    <row r="499" spans="1:10" s="14" customFormat="1" ht="33.75">
      <c r="A499" s="47"/>
      <c r="B499" s="12" t="s">
        <v>72</v>
      </c>
      <c r="C499" s="2" t="s">
        <v>81</v>
      </c>
      <c r="D499" s="2" t="s">
        <v>8</v>
      </c>
      <c r="E499" s="2" t="s">
        <v>203</v>
      </c>
      <c r="F499" s="27" t="s">
        <v>84</v>
      </c>
      <c r="G499" s="3">
        <v>5627</v>
      </c>
      <c r="H499" s="3"/>
      <c r="I499" s="3">
        <f>G499+H499</f>
        <v>5627</v>
      </c>
      <c r="J499" s="65"/>
    </row>
    <row r="500" spans="1:10" s="14" customFormat="1">
      <c r="A500" s="47"/>
      <c r="B500" s="12" t="s">
        <v>204</v>
      </c>
      <c r="C500" s="2" t="s">
        <v>81</v>
      </c>
      <c r="D500" s="2" t="s">
        <v>8</v>
      </c>
      <c r="E500" s="2" t="s">
        <v>205</v>
      </c>
      <c r="F500" s="2"/>
      <c r="G500" s="3">
        <f>SUM(G501:G502)</f>
        <v>760.3</v>
      </c>
      <c r="H500" s="3">
        <f t="shared" ref="H500:I500" si="102">SUM(H501:H502)</f>
        <v>0</v>
      </c>
      <c r="I500" s="3">
        <f t="shared" si="102"/>
        <v>760.3</v>
      </c>
      <c r="J500" s="65"/>
    </row>
    <row r="501" spans="1:10" s="14" customFormat="1" ht="33.75">
      <c r="A501" s="47"/>
      <c r="B501" s="12" t="s">
        <v>72</v>
      </c>
      <c r="C501" s="2" t="s">
        <v>81</v>
      </c>
      <c r="D501" s="2" t="s">
        <v>8</v>
      </c>
      <c r="E501" s="2" t="s">
        <v>205</v>
      </c>
      <c r="F501" s="27" t="s">
        <v>84</v>
      </c>
      <c r="G501" s="3">
        <v>714.3</v>
      </c>
      <c r="H501" s="3"/>
      <c r="I501" s="3">
        <f>G501+H501</f>
        <v>714.3</v>
      </c>
      <c r="J501" s="65"/>
    </row>
    <row r="502" spans="1:10" s="14" customFormat="1">
      <c r="A502" s="47"/>
      <c r="B502" s="12" t="s">
        <v>74</v>
      </c>
      <c r="C502" s="2" t="s">
        <v>81</v>
      </c>
      <c r="D502" s="2" t="s">
        <v>8</v>
      </c>
      <c r="E502" s="2" t="s">
        <v>205</v>
      </c>
      <c r="F502" s="27">
        <v>612</v>
      </c>
      <c r="G502" s="60">
        <v>46</v>
      </c>
      <c r="H502" s="60"/>
      <c r="I502" s="3">
        <f>G502+H502</f>
        <v>46</v>
      </c>
      <c r="J502" s="65"/>
    </row>
    <row r="503" spans="1:10" s="14" customFormat="1" ht="22.5">
      <c r="A503" s="47"/>
      <c r="B503" s="12" t="s">
        <v>465</v>
      </c>
      <c r="C503" s="2" t="s">
        <v>81</v>
      </c>
      <c r="D503" s="2" t="s">
        <v>8</v>
      </c>
      <c r="E503" s="2" t="s">
        <v>440</v>
      </c>
      <c r="F503" s="28"/>
      <c r="G503" s="3">
        <f>SUM(G504)</f>
        <v>9.9</v>
      </c>
      <c r="H503" s="3">
        <f>SUM(H504)</f>
        <v>0</v>
      </c>
      <c r="I503" s="3">
        <f>SUM(I504)</f>
        <v>9.9</v>
      </c>
      <c r="J503" s="65"/>
    </row>
    <row r="504" spans="1:10" s="14" customFormat="1" ht="33.75">
      <c r="A504" s="47"/>
      <c r="B504" s="12" t="s">
        <v>73</v>
      </c>
      <c r="C504" s="2" t="s">
        <v>81</v>
      </c>
      <c r="D504" s="2" t="s">
        <v>8</v>
      </c>
      <c r="E504" s="2" t="s">
        <v>440</v>
      </c>
      <c r="F504" s="2" t="s">
        <v>84</v>
      </c>
      <c r="G504" s="3">
        <v>9.9</v>
      </c>
      <c r="H504" s="3"/>
      <c r="I504" s="3">
        <f>G504+H504</f>
        <v>9.9</v>
      </c>
      <c r="J504" s="65"/>
    </row>
    <row r="505" spans="1:10" s="14" customFormat="1" ht="22.5">
      <c r="A505" s="47"/>
      <c r="B505" s="12" t="s">
        <v>466</v>
      </c>
      <c r="C505" s="2" t="s">
        <v>81</v>
      </c>
      <c r="D505" s="2" t="s">
        <v>8</v>
      </c>
      <c r="E505" s="2" t="s">
        <v>441</v>
      </c>
      <c r="F505" s="28"/>
      <c r="G505" s="3">
        <f>SUM(G506)</f>
        <v>69.400000000000006</v>
      </c>
      <c r="H505" s="3">
        <f>SUM(H506)</f>
        <v>0</v>
      </c>
      <c r="I505" s="3">
        <f>SUM(I506)</f>
        <v>69.400000000000006</v>
      </c>
      <c r="J505" s="65"/>
    </row>
    <row r="506" spans="1:10" s="14" customFormat="1" ht="33.75">
      <c r="A506" s="47"/>
      <c r="B506" s="12" t="s">
        <v>73</v>
      </c>
      <c r="C506" s="2" t="s">
        <v>81</v>
      </c>
      <c r="D506" s="2" t="s">
        <v>8</v>
      </c>
      <c r="E506" s="2" t="s">
        <v>441</v>
      </c>
      <c r="F506" s="2" t="s">
        <v>84</v>
      </c>
      <c r="G506" s="3">
        <v>69.400000000000006</v>
      </c>
      <c r="H506" s="3"/>
      <c r="I506" s="3">
        <f>G506+H506</f>
        <v>69.400000000000006</v>
      </c>
      <c r="J506" s="65"/>
    </row>
    <row r="507" spans="1:10" s="14" customFormat="1" ht="23.25">
      <c r="A507" s="47"/>
      <c r="B507" s="1" t="s">
        <v>316</v>
      </c>
      <c r="C507" s="2" t="s">
        <v>81</v>
      </c>
      <c r="D507" s="2" t="s">
        <v>8</v>
      </c>
      <c r="E507" s="2" t="s">
        <v>317</v>
      </c>
      <c r="F507" s="2"/>
      <c r="G507" s="3">
        <f>G508</f>
        <v>8340.7000000000007</v>
      </c>
      <c r="H507" s="3">
        <f>H508</f>
        <v>0</v>
      </c>
      <c r="I507" s="3">
        <f>I508</f>
        <v>8340.7000000000007</v>
      </c>
      <c r="J507" s="65"/>
    </row>
    <row r="508" spans="1:10" s="14" customFormat="1" ht="34.5">
      <c r="A508" s="47"/>
      <c r="B508" s="1" t="s">
        <v>72</v>
      </c>
      <c r="C508" s="2" t="s">
        <v>81</v>
      </c>
      <c r="D508" s="2" t="s">
        <v>8</v>
      </c>
      <c r="E508" s="2" t="s">
        <v>317</v>
      </c>
      <c r="F508" s="27" t="s">
        <v>84</v>
      </c>
      <c r="G508" s="3">
        <v>8340.7000000000007</v>
      </c>
      <c r="H508" s="3"/>
      <c r="I508" s="3">
        <f>G508+H508</f>
        <v>8340.7000000000007</v>
      </c>
      <c r="J508" s="65"/>
    </row>
    <row r="509" spans="1:10" s="14" customFormat="1" ht="34.5">
      <c r="A509" s="47"/>
      <c r="B509" s="1" t="s">
        <v>512</v>
      </c>
      <c r="C509" s="2" t="s">
        <v>81</v>
      </c>
      <c r="D509" s="2" t="s">
        <v>8</v>
      </c>
      <c r="E509" s="2" t="s">
        <v>513</v>
      </c>
      <c r="F509" s="28"/>
      <c r="G509" s="39">
        <f>G510</f>
        <v>50</v>
      </c>
      <c r="H509" s="39">
        <f>H510</f>
        <v>0</v>
      </c>
      <c r="I509" s="39">
        <f>I510</f>
        <v>50</v>
      </c>
      <c r="J509" s="65"/>
    </row>
    <row r="510" spans="1:10" s="14" customFormat="1">
      <c r="A510" s="47"/>
      <c r="B510" s="1" t="s">
        <v>413</v>
      </c>
      <c r="C510" s="2" t="s">
        <v>81</v>
      </c>
      <c r="D510" s="2" t="s">
        <v>8</v>
      </c>
      <c r="E510" s="2" t="s">
        <v>513</v>
      </c>
      <c r="F510" s="28" t="s">
        <v>85</v>
      </c>
      <c r="G510" s="39">
        <v>50</v>
      </c>
      <c r="H510" s="39"/>
      <c r="I510" s="3">
        <f>G510+H510</f>
        <v>50</v>
      </c>
      <c r="J510" s="65"/>
    </row>
    <row r="511" spans="1:10" s="14" customFormat="1" ht="23.25">
      <c r="A511" s="47"/>
      <c r="B511" s="1" t="s">
        <v>258</v>
      </c>
      <c r="C511" s="2" t="s">
        <v>81</v>
      </c>
      <c r="D511" s="2" t="s">
        <v>8</v>
      </c>
      <c r="E511" s="2" t="s">
        <v>259</v>
      </c>
      <c r="F511" s="28"/>
      <c r="G511" s="3">
        <f>G512</f>
        <v>842.1</v>
      </c>
      <c r="H511" s="3">
        <f t="shared" ref="H511:I513" si="103">H512</f>
        <v>0</v>
      </c>
      <c r="I511" s="3">
        <f t="shared" si="103"/>
        <v>842.1</v>
      </c>
      <c r="J511" s="65"/>
    </row>
    <row r="512" spans="1:10" s="14" customFormat="1">
      <c r="A512" s="47"/>
      <c r="B512" s="1" t="s">
        <v>276</v>
      </c>
      <c r="C512" s="2" t="s">
        <v>81</v>
      </c>
      <c r="D512" s="2" t="s">
        <v>8</v>
      </c>
      <c r="E512" s="2" t="s">
        <v>277</v>
      </c>
      <c r="F512" s="28"/>
      <c r="G512" s="3">
        <f>G513</f>
        <v>842.1</v>
      </c>
      <c r="H512" s="3">
        <f t="shared" si="103"/>
        <v>0</v>
      </c>
      <c r="I512" s="3">
        <f t="shared" si="103"/>
        <v>842.1</v>
      </c>
      <c r="J512" s="65"/>
    </row>
    <row r="513" spans="1:10" s="14" customFormat="1" ht="34.5">
      <c r="A513" s="47"/>
      <c r="B513" s="1" t="s">
        <v>393</v>
      </c>
      <c r="C513" s="2" t="s">
        <v>81</v>
      </c>
      <c r="D513" s="2" t="s">
        <v>8</v>
      </c>
      <c r="E513" s="2" t="s">
        <v>219</v>
      </c>
      <c r="F513" s="2"/>
      <c r="G513" s="3">
        <f>G514</f>
        <v>842.1</v>
      </c>
      <c r="H513" s="3">
        <f t="shared" si="103"/>
        <v>0</v>
      </c>
      <c r="I513" s="3">
        <f t="shared" si="103"/>
        <v>842.1</v>
      </c>
      <c r="J513" s="65"/>
    </row>
    <row r="514" spans="1:10" s="14" customFormat="1" ht="23.25">
      <c r="A514" s="47"/>
      <c r="B514" s="67" t="s">
        <v>384</v>
      </c>
      <c r="C514" s="2" t="s">
        <v>81</v>
      </c>
      <c r="D514" s="2" t="s">
        <v>8</v>
      </c>
      <c r="E514" s="2" t="s">
        <v>511</v>
      </c>
      <c r="F514" s="2"/>
      <c r="G514" s="3">
        <f>SUM(G515:G516)</f>
        <v>842.1</v>
      </c>
      <c r="H514" s="3">
        <f>SUM(H515:H516)</f>
        <v>0</v>
      </c>
      <c r="I514" s="3">
        <f>SUM(I515:I516)</f>
        <v>842.1</v>
      </c>
      <c r="J514" s="65"/>
    </row>
    <row r="515" spans="1:10" s="14" customFormat="1">
      <c r="A515" s="47"/>
      <c r="B515" s="42" t="s">
        <v>510</v>
      </c>
      <c r="C515" s="2" t="s">
        <v>81</v>
      </c>
      <c r="D515" s="2" t="s">
        <v>8</v>
      </c>
      <c r="E515" s="2" t="s">
        <v>511</v>
      </c>
      <c r="F515" s="2" t="s">
        <v>333</v>
      </c>
      <c r="G515" s="3">
        <v>42.1</v>
      </c>
      <c r="H515" s="3"/>
      <c r="I515" s="3">
        <f>G515+H515</f>
        <v>42.1</v>
      </c>
      <c r="J515" s="65"/>
    </row>
    <row r="516" spans="1:10" s="14" customFormat="1">
      <c r="A516" s="47"/>
      <c r="B516" s="42" t="s">
        <v>456</v>
      </c>
      <c r="C516" s="2" t="s">
        <v>81</v>
      </c>
      <c r="D516" s="2" t="s">
        <v>8</v>
      </c>
      <c r="E516" s="2" t="s">
        <v>511</v>
      </c>
      <c r="F516" s="2" t="s">
        <v>333</v>
      </c>
      <c r="G516" s="3">
        <v>800</v>
      </c>
      <c r="H516" s="3"/>
      <c r="I516" s="3">
        <f>G516+H516</f>
        <v>800</v>
      </c>
      <c r="J516" s="65"/>
    </row>
    <row r="517" spans="1:10" s="14" customFormat="1">
      <c r="A517" s="56">
        <v>8</v>
      </c>
      <c r="B517" s="46" t="s">
        <v>86</v>
      </c>
      <c r="C517" s="52" t="s">
        <v>87</v>
      </c>
      <c r="D517" s="52" t="s">
        <v>69</v>
      </c>
      <c r="E517" s="52"/>
      <c r="F517" s="54"/>
      <c r="G517" s="17">
        <f>G518+G522+G531+G536</f>
        <v>5080.0999999999995</v>
      </c>
      <c r="H517" s="17">
        <f>H518+H522+H531+H536</f>
        <v>0</v>
      </c>
      <c r="I517" s="17">
        <f>I518+I522+I531+I536</f>
        <v>5080.0999999999995</v>
      </c>
      <c r="J517" s="65"/>
    </row>
    <row r="518" spans="1:10" s="14" customFormat="1">
      <c r="A518" s="56" t="s">
        <v>88</v>
      </c>
      <c r="B518" s="46" t="s">
        <v>206</v>
      </c>
      <c r="C518" s="52" t="s">
        <v>87</v>
      </c>
      <c r="D518" s="52" t="s">
        <v>8</v>
      </c>
      <c r="E518" s="52"/>
      <c r="F518" s="52"/>
      <c r="G518" s="15">
        <f t="shared" ref="G518:I520" si="104">G519</f>
        <v>394</v>
      </c>
      <c r="H518" s="15">
        <f t="shared" si="104"/>
        <v>0</v>
      </c>
      <c r="I518" s="15">
        <f t="shared" si="104"/>
        <v>394</v>
      </c>
      <c r="J518" s="65"/>
    </row>
    <row r="519" spans="1:10" s="14" customFormat="1">
      <c r="A519" s="47"/>
      <c r="B519" s="1" t="s">
        <v>257</v>
      </c>
      <c r="C519" s="25" t="s">
        <v>87</v>
      </c>
      <c r="D519" s="25" t="s">
        <v>8</v>
      </c>
      <c r="E519" s="25" t="s">
        <v>233</v>
      </c>
      <c r="F519" s="25"/>
      <c r="G519" s="3">
        <f t="shared" si="104"/>
        <v>394</v>
      </c>
      <c r="H519" s="3">
        <f t="shared" si="104"/>
        <v>0</v>
      </c>
      <c r="I519" s="3">
        <f t="shared" si="104"/>
        <v>394</v>
      </c>
      <c r="J519" s="65"/>
    </row>
    <row r="520" spans="1:10" s="14" customFormat="1">
      <c r="A520" s="56"/>
      <c r="B520" s="12" t="s">
        <v>90</v>
      </c>
      <c r="C520" s="25" t="s">
        <v>87</v>
      </c>
      <c r="D520" s="25" t="s">
        <v>8</v>
      </c>
      <c r="E520" s="25" t="s">
        <v>207</v>
      </c>
      <c r="F520" s="25"/>
      <c r="G520" s="3">
        <f>G521</f>
        <v>394</v>
      </c>
      <c r="H520" s="3">
        <f t="shared" si="104"/>
        <v>0</v>
      </c>
      <c r="I520" s="3">
        <f t="shared" si="104"/>
        <v>394</v>
      </c>
      <c r="J520" s="65"/>
    </row>
    <row r="521" spans="1:10" s="14" customFormat="1">
      <c r="A521" s="56"/>
      <c r="B521" s="12" t="s">
        <v>229</v>
      </c>
      <c r="C521" s="25" t="s">
        <v>87</v>
      </c>
      <c r="D521" s="25" t="s">
        <v>8</v>
      </c>
      <c r="E521" s="25" t="s">
        <v>207</v>
      </c>
      <c r="F521" s="25" t="s">
        <v>208</v>
      </c>
      <c r="G521" s="3">
        <v>394</v>
      </c>
      <c r="H521" s="3"/>
      <c r="I521" s="3">
        <f>G521+H521</f>
        <v>394</v>
      </c>
      <c r="J521" s="65"/>
    </row>
    <row r="522" spans="1:10" s="14" customFormat="1">
      <c r="A522" s="56" t="s">
        <v>91</v>
      </c>
      <c r="B522" s="46" t="s">
        <v>89</v>
      </c>
      <c r="C522" s="52" t="s">
        <v>87</v>
      </c>
      <c r="D522" s="52" t="s">
        <v>17</v>
      </c>
      <c r="E522" s="52"/>
      <c r="F522" s="52"/>
      <c r="G522" s="15">
        <f>G523</f>
        <v>2040.7</v>
      </c>
      <c r="H522" s="15">
        <f t="shared" ref="H522:I522" si="105">H523</f>
        <v>0</v>
      </c>
      <c r="I522" s="15">
        <f t="shared" si="105"/>
        <v>2040.7</v>
      </c>
      <c r="J522" s="65"/>
    </row>
    <row r="523" spans="1:10" s="14" customFormat="1" ht="22.5">
      <c r="A523" s="47"/>
      <c r="B523" s="61" t="s">
        <v>261</v>
      </c>
      <c r="C523" s="2" t="s">
        <v>87</v>
      </c>
      <c r="D523" s="2" t="s">
        <v>17</v>
      </c>
      <c r="E523" s="2" t="s">
        <v>260</v>
      </c>
      <c r="F523" s="25"/>
      <c r="G523" s="16">
        <f>G524</f>
        <v>2040.7</v>
      </c>
      <c r="H523" s="16">
        <f>H524</f>
        <v>0</v>
      </c>
      <c r="I523" s="16">
        <f>I524</f>
        <v>2040.7</v>
      </c>
      <c r="J523" s="65"/>
    </row>
    <row r="524" spans="1:10" s="14" customFormat="1">
      <c r="A524" s="47"/>
      <c r="B524" s="61" t="s">
        <v>272</v>
      </c>
      <c r="C524" s="2" t="s">
        <v>87</v>
      </c>
      <c r="D524" s="2" t="s">
        <v>17</v>
      </c>
      <c r="E524" s="2" t="s">
        <v>273</v>
      </c>
      <c r="F524" s="25"/>
      <c r="G524" s="16">
        <f>G525+G528</f>
        <v>2040.7</v>
      </c>
      <c r="H524" s="16">
        <f>H525+H528</f>
        <v>0</v>
      </c>
      <c r="I524" s="16">
        <f>I525+I528</f>
        <v>2040.7</v>
      </c>
      <c r="J524" s="65"/>
    </row>
    <row r="525" spans="1:10" s="14" customFormat="1">
      <c r="A525" s="47"/>
      <c r="B525" s="12" t="s">
        <v>442</v>
      </c>
      <c r="C525" s="2" t="s">
        <v>87</v>
      </c>
      <c r="D525" s="2" t="s">
        <v>17</v>
      </c>
      <c r="E525" s="2" t="s">
        <v>445</v>
      </c>
      <c r="F525" s="2"/>
      <c r="G525" s="3">
        <f>SUM(G526:G527)</f>
        <v>310.70000000000005</v>
      </c>
      <c r="H525" s="3">
        <f>SUM(H526:H527)</f>
        <v>0</v>
      </c>
      <c r="I525" s="3">
        <f>SUM(I526:I527)</f>
        <v>310.70000000000005</v>
      </c>
      <c r="J525" s="65"/>
    </row>
    <row r="526" spans="1:10" s="14" customFormat="1">
      <c r="A526" s="47"/>
      <c r="B526" s="12" t="s">
        <v>443</v>
      </c>
      <c r="C526" s="2" t="s">
        <v>87</v>
      </c>
      <c r="D526" s="2" t="s">
        <v>17</v>
      </c>
      <c r="E526" s="2" t="s">
        <v>445</v>
      </c>
      <c r="F526" s="2" t="s">
        <v>239</v>
      </c>
      <c r="G526" s="3">
        <v>150</v>
      </c>
      <c r="H526" s="3"/>
      <c r="I526" s="3">
        <f>SUM(G526:H526)</f>
        <v>150</v>
      </c>
      <c r="J526" s="65"/>
    </row>
    <row r="527" spans="1:10" s="14" customFormat="1">
      <c r="A527" s="47"/>
      <c r="B527" s="12" t="s">
        <v>444</v>
      </c>
      <c r="C527" s="2" t="s">
        <v>87</v>
      </c>
      <c r="D527" s="2" t="s">
        <v>17</v>
      </c>
      <c r="E527" s="2" t="s">
        <v>445</v>
      </c>
      <c r="F527" s="2" t="s">
        <v>239</v>
      </c>
      <c r="G527" s="3">
        <v>160.70000000000002</v>
      </c>
      <c r="H527" s="3"/>
      <c r="I527" s="3">
        <f>SUM(G527:H527)</f>
        <v>160.70000000000002</v>
      </c>
      <c r="J527" s="65"/>
    </row>
    <row r="528" spans="1:10" s="14" customFormat="1" ht="45.75">
      <c r="A528" s="47"/>
      <c r="B528" s="36" t="s">
        <v>492</v>
      </c>
      <c r="C528" s="2" t="s">
        <v>87</v>
      </c>
      <c r="D528" s="2" t="s">
        <v>17</v>
      </c>
      <c r="E528" s="2" t="s">
        <v>493</v>
      </c>
      <c r="F528" s="2"/>
      <c r="G528" s="16">
        <f>SUM(G529:G530)</f>
        <v>1730</v>
      </c>
      <c r="H528" s="3">
        <f>SUM(H529:H530)</f>
        <v>0</v>
      </c>
      <c r="I528" s="16">
        <f>SUM(I529:I530)</f>
        <v>1730</v>
      </c>
      <c r="J528" s="65"/>
    </row>
    <row r="529" spans="1:10" s="14" customFormat="1">
      <c r="A529" s="47"/>
      <c r="B529" s="12" t="s">
        <v>443</v>
      </c>
      <c r="C529" s="2" t="s">
        <v>87</v>
      </c>
      <c r="D529" s="2" t="s">
        <v>17</v>
      </c>
      <c r="E529" s="2" t="s">
        <v>493</v>
      </c>
      <c r="F529" s="2">
        <v>322</v>
      </c>
      <c r="G529" s="3">
        <v>86.5</v>
      </c>
      <c r="H529" s="3"/>
      <c r="I529" s="3">
        <f>SUM(G529:H529)</f>
        <v>86.5</v>
      </c>
      <c r="J529" s="65"/>
    </row>
    <row r="530" spans="1:10" s="14" customFormat="1">
      <c r="A530" s="47"/>
      <c r="B530" s="12" t="s">
        <v>444</v>
      </c>
      <c r="C530" s="2" t="s">
        <v>87</v>
      </c>
      <c r="D530" s="2" t="s">
        <v>17</v>
      </c>
      <c r="E530" s="2" t="s">
        <v>493</v>
      </c>
      <c r="F530" s="2">
        <v>322</v>
      </c>
      <c r="G530" s="3">
        <f>0.1+1643.4</f>
        <v>1643.5</v>
      </c>
      <c r="H530" s="3"/>
      <c r="I530" s="3">
        <f>SUM(G530:H530)</f>
        <v>1643.5</v>
      </c>
      <c r="J530" s="65"/>
    </row>
    <row r="531" spans="1:10" s="14" customFormat="1">
      <c r="A531" s="56" t="s">
        <v>111</v>
      </c>
      <c r="B531" s="46" t="s">
        <v>92</v>
      </c>
      <c r="C531" s="52" t="s">
        <v>87</v>
      </c>
      <c r="D531" s="52" t="s">
        <v>22</v>
      </c>
      <c r="E531" s="52"/>
      <c r="F531" s="52"/>
      <c r="G531" s="17">
        <f t="shared" ref="G531:I533" si="106">G532</f>
        <v>2378.6999999999998</v>
      </c>
      <c r="H531" s="17">
        <f t="shared" si="106"/>
        <v>0</v>
      </c>
      <c r="I531" s="17">
        <f t="shared" si="106"/>
        <v>2378.6999999999998</v>
      </c>
      <c r="J531" s="65"/>
    </row>
    <row r="532" spans="1:10" s="14" customFormat="1" ht="23.25">
      <c r="A532" s="47"/>
      <c r="B532" s="1" t="s">
        <v>278</v>
      </c>
      <c r="C532" s="2" t="s">
        <v>87</v>
      </c>
      <c r="D532" s="2" t="s">
        <v>22</v>
      </c>
      <c r="E532" s="2" t="s">
        <v>280</v>
      </c>
      <c r="F532" s="25"/>
      <c r="G532" s="3">
        <f>G533</f>
        <v>2378.6999999999998</v>
      </c>
      <c r="H532" s="3">
        <f t="shared" si="106"/>
        <v>0</v>
      </c>
      <c r="I532" s="3">
        <f t="shared" si="106"/>
        <v>2378.6999999999998</v>
      </c>
      <c r="J532" s="65"/>
    </row>
    <row r="533" spans="1:10" s="14" customFormat="1">
      <c r="A533" s="47"/>
      <c r="B533" s="1" t="s">
        <v>279</v>
      </c>
      <c r="C533" s="2" t="s">
        <v>87</v>
      </c>
      <c r="D533" s="2" t="s">
        <v>22</v>
      </c>
      <c r="E533" s="2" t="s">
        <v>281</v>
      </c>
      <c r="F533" s="25"/>
      <c r="G533" s="3">
        <f>G534</f>
        <v>2378.6999999999998</v>
      </c>
      <c r="H533" s="3">
        <f t="shared" si="106"/>
        <v>0</v>
      </c>
      <c r="I533" s="3">
        <f t="shared" si="106"/>
        <v>2378.6999999999998</v>
      </c>
      <c r="J533" s="65"/>
    </row>
    <row r="534" spans="1:10" s="14" customFormat="1" ht="45">
      <c r="A534" s="47"/>
      <c r="B534" s="24" t="s">
        <v>211</v>
      </c>
      <c r="C534" s="2" t="s">
        <v>87</v>
      </c>
      <c r="D534" s="2" t="s">
        <v>22</v>
      </c>
      <c r="E534" s="2" t="s">
        <v>243</v>
      </c>
      <c r="F534" s="25"/>
      <c r="G534" s="3">
        <f>SUM(G535:G535)</f>
        <v>2378.6999999999998</v>
      </c>
      <c r="H534" s="3">
        <f>SUM(H535:H535)</f>
        <v>0</v>
      </c>
      <c r="I534" s="3">
        <f>SUM(I535:I535)</f>
        <v>2378.6999999999998</v>
      </c>
      <c r="J534" s="65"/>
    </row>
    <row r="535" spans="1:10" s="14" customFormat="1" ht="23.25">
      <c r="A535" s="47"/>
      <c r="B535" s="1" t="s">
        <v>446</v>
      </c>
      <c r="C535" s="2" t="s">
        <v>87</v>
      </c>
      <c r="D535" s="2" t="s">
        <v>22</v>
      </c>
      <c r="E535" s="2" t="s">
        <v>243</v>
      </c>
      <c r="F535" s="2" t="s">
        <v>240</v>
      </c>
      <c r="G535" s="3">
        <v>2378.6999999999998</v>
      </c>
      <c r="H535" s="3"/>
      <c r="I535" s="3">
        <f>G535+H535</f>
        <v>2378.6999999999998</v>
      </c>
      <c r="J535" s="65"/>
    </row>
    <row r="536" spans="1:10" s="14" customFormat="1">
      <c r="A536" s="56" t="s">
        <v>255</v>
      </c>
      <c r="B536" s="46" t="s">
        <v>251</v>
      </c>
      <c r="C536" s="52" t="s">
        <v>87</v>
      </c>
      <c r="D536" s="52" t="s">
        <v>30</v>
      </c>
      <c r="E536" s="52"/>
      <c r="F536" s="52"/>
      <c r="G536" s="20">
        <f t="shared" ref="G536:I538" si="107">G537</f>
        <v>266.70000000000005</v>
      </c>
      <c r="H536" s="20">
        <f t="shared" si="107"/>
        <v>0</v>
      </c>
      <c r="I536" s="20">
        <f t="shared" si="107"/>
        <v>266.70000000000005</v>
      </c>
      <c r="J536" s="65"/>
    </row>
    <row r="537" spans="1:10" s="14" customFormat="1" ht="17.25" customHeight="1">
      <c r="A537" s="47"/>
      <c r="B537" s="1" t="s">
        <v>278</v>
      </c>
      <c r="C537" s="2" t="s">
        <v>87</v>
      </c>
      <c r="D537" s="2" t="s">
        <v>30</v>
      </c>
      <c r="E537" s="2" t="s">
        <v>280</v>
      </c>
      <c r="F537" s="25"/>
      <c r="G537" s="3">
        <f>G538</f>
        <v>266.70000000000005</v>
      </c>
      <c r="H537" s="3">
        <f t="shared" si="107"/>
        <v>0</v>
      </c>
      <c r="I537" s="3">
        <f t="shared" si="107"/>
        <v>266.70000000000005</v>
      </c>
      <c r="J537" s="65"/>
    </row>
    <row r="538" spans="1:10" s="14" customFormat="1">
      <c r="A538" s="47"/>
      <c r="B538" s="1" t="s">
        <v>284</v>
      </c>
      <c r="C538" s="2" t="s">
        <v>87</v>
      </c>
      <c r="D538" s="2" t="s">
        <v>30</v>
      </c>
      <c r="E538" s="2" t="s">
        <v>285</v>
      </c>
      <c r="F538" s="25"/>
      <c r="G538" s="3">
        <f>G539</f>
        <v>266.70000000000005</v>
      </c>
      <c r="H538" s="3">
        <f t="shared" si="107"/>
        <v>0</v>
      </c>
      <c r="I538" s="3">
        <f t="shared" si="107"/>
        <v>266.70000000000005</v>
      </c>
      <c r="J538" s="65"/>
    </row>
    <row r="539" spans="1:10" s="14" customFormat="1" ht="22.5">
      <c r="A539" s="47"/>
      <c r="B539" s="12" t="s">
        <v>209</v>
      </c>
      <c r="C539" s="2" t="s">
        <v>87</v>
      </c>
      <c r="D539" s="2" t="s">
        <v>30</v>
      </c>
      <c r="E539" s="2" t="s">
        <v>210</v>
      </c>
      <c r="F539" s="25"/>
      <c r="G539" s="3">
        <f t="shared" ref="G539:I539" si="108">SUM(G540:G540)</f>
        <v>266.70000000000005</v>
      </c>
      <c r="H539" s="3">
        <f t="shared" si="108"/>
        <v>0</v>
      </c>
      <c r="I539" s="3">
        <f t="shared" si="108"/>
        <v>266.70000000000005</v>
      </c>
      <c r="J539" s="65"/>
    </row>
    <row r="540" spans="1:10" s="14" customFormat="1" ht="45">
      <c r="A540" s="47"/>
      <c r="B540" s="12" t="s">
        <v>318</v>
      </c>
      <c r="C540" s="2" t="s">
        <v>87</v>
      </c>
      <c r="D540" s="2" t="s">
        <v>30</v>
      </c>
      <c r="E540" s="2" t="s">
        <v>210</v>
      </c>
      <c r="F540" s="2" t="s">
        <v>319</v>
      </c>
      <c r="G540" s="3">
        <v>266.70000000000005</v>
      </c>
      <c r="H540" s="3"/>
      <c r="I540" s="3">
        <f>G540+H540</f>
        <v>266.70000000000005</v>
      </c>
      <c r="J540" s="65"/>
    </row>
    <row r="541" spans="1:10" s="14" customFormat="1">
      <c r="A541" s="56">
        <v>9</v>
      </c>
      <c r="B541" s="46" t="s">
        <v>94</v>
      </c>
      <c r="C541" s="52" t="s">
        <v>35</v>
      </c>
      <c r="D541" s="52"/>
      <c r="E541" s="52"/>
      <c r="F541" s="52"/>
      <c r="G541" s="15">
        <f>G542+G556</f>
        <v>6976.3000000000011</v>
      </c>
      <c r="H541" s="15">
        <f t="shared" ref="H541:I541" si="109">H542+H556</f>
        <v>0</v>
      </c>
      <c r="I541" s="15">
        <f t="shared" si="109"/>
        <v>6976.3000000000011</v>
      </c>
      <c r="J541" s="65"/>
    </row>
    <row r="542" spans="1:10" s="14" customFormat="1">
      <c r="A542" s="47" t="s">
        <v>110</v>
      </c>
      <c r="B542" s="12" t="s">
        <v>95</v>
      </c>
      <c r="C542" s="25" t="s">
        <v>35</v>
      </c>
      <c r="D542" s="25" t="s">
        <v>11</v>
      </c>
      <c r="E542" s="25"/>
      <c r="F542" s="29"/>
      <c r="G542" s="3">
        <f>G543</f>
        <v>6916.3000000000011</v>
      </c>
      <c r="H542" s="3">
        <f t="shared" ref="H542:I543" si="110">H543</f>
        <v>0</v>
      </c>
      <c r="I542" s="3">
        <f t="shared" si="110"/>
        <v>6916.3000000000011</v>
      </c>
      <c r="J542" s="65"/>
    </row>
    <row r="543" spans="1:10" s="14" customFormat="1" ht="15" customHeight="1">
      <c r="A543" s="47"/>
      <c r="B543" s="12" t="s">
        <v>278</v>
      </c>
      <c r="C543" s="2" t="s">
        <v>35</v>
      </c>
      <c r="D543" s="2" t="s">
        <v>11</v>
      </c>
      <c r="E543" s="2" t="s">
        <v>280</v>
      </c>
      <c r="F543" s="28"/>
      <c r="G543" s="3">
        <f>G544</f>
        <v>6916.3000000000011</v>
      </c>
      <c r="H543" s="3">
        <f t="shared" si="110"/>
        <v>0</v>
      </c>
      <c r="I543" s="3">
        <f t="shared" si="110"/>
        <v>6916.3000000000011</v>
      </c>
      <c r="J543" s="65"/>
    </row>
    <row r="544" spans="1:10" s="14" customFormat="1">
      <c r="A544" s="47"/>
      <c r="B544" s="12" t="s">
        <v>282</v>
      </c>
      <c r="C544" s="2" t="s">
        <v>35</v>
      </c>
      <c r="D544" s="2" t="s">
        <v>11</v>
      </c>
      <c r="E544" s="2" t="s">
        <v>283</v>
      </c>
      <c r="F544" s="28"/>
      <c r="G544" s="3">
        <f>G545+G548+G550+G552+G554</f>
        <v>6916.3000000000011</v>
      </c>
      <c r="H544" s="3">
        <f>H545+H548+H550+H552+H554</f>
        <v>0</v>
      </c>
      <c r="I544" s="3">
        <f>I545+I548+I550+I552+I554</f>
        <v>6916.3000000000011</v>
      </c>
      <c r="J544" s="65"/>
    </row>
    <row r="545" spans="1:10" s="14" customFormat="1">
      <c r="A545" s="47"/>
      <c r="B545" s="12" t="s">
        <v>214</v>
      </c>
      <c r="C545" s="2" t="s">
        <v>35</v>
      </c>
      <c r="D545" s="2" t="s">
        <v>11</v>
      </c>
      <c r="E545" s="2" t="s">
        <v>215</v>
      </c>
      <c r="F545" s="28"/>
      <c r="G545" s="3">
        <f>SUM(G546:G547)</f>
        <v>2241.1</v>
      </c>
      <c r="H545" s="3">
        <f t="shared" ref="H545:I545" si="111">SUM(H546:H547)</f>
        <v>0</v>
      </c>
      <c r="I545" s="3">
        <f t="shared" si="111"/>
        <v>2241.1</v>
      </c>
      <c r="J545" s="65"/>
    </row>
    <row r="546" spans="1:10" s="14" customFormat="1" ht="34.5">
      <c r="A546" s="47"/>
      <c r="B546" s="1" t="s">
        <v>72</v>
      </c>
      <c r="C546" s="2" t="s">
        <v>35</v>
      </c>
      <c r="D546" s="2" t="s">
        <v>11</v>
      </c>
      <c r="E546" s="2" t="s">
        <v>215</v>
      </c>
      <c r="F546" s="28" t="s">
        <v>84</v>
      </c>
      <c r="G546" s="3">
        <v>1015.1</v>
      </c>
      <c r="H546" s="3"/>
      <c r="I546" s="3">
        <f>G546+H546</f>
        <v>1015.1</v>
      </c>
      <c r="J546" s="65"/>
    </row>
    <row r="547" spans="1:10" s="14" customFormat="1">
      <c r="A547" s="47"/>
      <c r="B547" s="12" t="s">
        <v>74</v>
      </c>
      <c r="C547" s="2" t="s">
        <v>35</v>
      </c>
      <c r="D547" s="2" t="s">
        <v>11</v>
      </c>
      <c r="E547" s="2" t="s">
        <v>215</v>
      </c>
      <c r="F547" s="28" t="s">
        <v>85</v>
      </c>
      <c r="G547" s="3">
        <v>1226</v>
      </c>
      <c r="H547" s="3"/>
      <c r="I547" s="3">
        <f>G547+H547</f>
        <v>1226</v>
      </c>
      <c r="J547" s="65"/>
    </row>
    <row r="548" spans="1:10" s="14" customFormat="1" ht="22.5">
      <c r="A548" s="47"/>
      <c r="B548" s="12" t="s">
        <v>468</v>
      </c>
      <c r="C548" s="2" t="s">
        <v>35</v>
      </c>
      <c r="D548" s="2" t="s">
        <v>11</v>
      </c>
      <c r="E548" s="2" t="s">
        <v>447</v>
      </c>
      <c r="F548" s="28"/>
      <c r="G548" s="3">
        <f>SUM(G549)</f>
        <v>158</v>
      </c>
      <c r="H548" s="3">
        <f>SUM(H549)</f>
        <v>0</v>
      </c>
      <c r="I548" s="3">
        <f>SUM(I549)</f>
        <v>158</v>
      </c>
      <c r="J548" s="65"/>
    </row>
    <row r="549" spans="1:10" s="14" customFormat="1" ht="33.75">
      <c r="A549" s="47"/>
      <c r="B549" s="12" t="s">
        <v>73</v>
      </c>
      <c r="C549" s="2" t="s">
        <v>35</v>
      </c>
      <c r="D549" s="2" t="s">
        <v>11</v>
      </c>
      <c r="E549" s="2" t="s">
        <v>447</v>
      </c>
      <c r="F549" s="2" t="s">
        <v>84</v>
      </c>
      <c r="G549" s="3">
        <v>158</v>
      </c>
      <c r="H549" s="3"/>
      <c r="I549" s="3">
        <f>G549+H549</f>
        <v>158</v>
      </c>
      <c r="J549" s="65"/>
    </row>
    <row r="550" spans="1:10" s="14" customFormat="1" ht="22.5">
      <c r="A550" s="47"/>
      <c r="B550" s="12" t="s">
        <v>469</v>
      </c>
      <c r="C550" s="2" t="s">
        <v>35</v>
      </c>
      <c r="D550" s="2" t="s">
        <v>11</v>
      </c>
      <c r="E550" s="2" t="s">
        <v>448</v>
      </c>
      <c r="F550" s="28"/>
      <c r="G550" s="3">
        <f>SUM(G551)</f>
        <v>89.1</v>
      </c>
      <c r="H550" s="3">
        <f>SUM(H551)</f>
        <v>0</v>
      </c>
      <c r="I550" s="3">
        <f>SUM(I551)</f>
        <v>89.1</v>
      </c>
      <c r="J550" s="65"/>
    </row>
    <row r="551" spans="1:10" s="14" customFormat="1" ht="33.75">
      <c r="A551" s="47"/>
      <c r="B551" s="12" t="s">
        <v>73</v>
      </c>
      <c r="C551" s="2" t="s">
        <v>35</v>
      </c>
      <c r="D551" s="2" t="s">
        <v>11</v>
      </c>
      <c r="E551" s="2" t="s">
        <v>448</v>
      </c>
      <c r="F551" s="2" t="s">
        <v>84</v>
      </c>
      <c r="G551" s="3">
        <v>89.1</v>
      </c>
      <c r="H551" s="3"/>
      <c r="I551" s="3">
        <f>G551+H551</f>
        <v>89.1</v>
      </c>
      <c r="J551" s="65"/>
    </row>
    <row r="552" spans="1:10" s="14" customFormat="1" ht="22.5">
      <c r="A552" s="47"/>
      <c r="B552" s="12" t="s">
        <v>470</v>
      </c>
      <c r="C552" s="2" t="s">
        <v>35</v>
      </c>
      <c r="D552" s="2" t="s">
        <v>11</v>
      </c>
      <c r="E552" s="2" t="s">
        <v>449</v>
      </c>
      <c r="F552" s="28"/>
      <c r="G552" s="3">
        <f>SUM(G553)</f>
        <v>182.9</v>
      </c>
      <c r="H552" s="3">
        <f>SUM(H553)</f>
        <v>0</v>
      </c>
      <c r="I552" s="3">
        <f>SUM(I553)</f>
        <v>182.9</v>
      </c>
      <c r="J552" s="65"/>
    </row>
    <row r="553" spans="1:10" s="14" customFormat="1" ht="33.75">
      <c r="A553" s="47"/>
      <c r="B553" s="12" t="s">
        <v>73</v>
      </c>
      <c r="C553" s="2" t="s">
        <v>35</v>
      </c>
      <c r="D553" s="2" t="s">
        <v>11</v>
      </c>
      <c r="E553" s="2" t="s">
        <v>449</v>
      </c>
      <c r="F553" s="2" t="s">
        <v>84</v>
      </c>
      <c r="G553" s="3">
        <v>182.9</v>
      </c>
      <c r="H553" s="3"/>
      <c r="I553" s="3">
        <f>G553+H553</f>
        <v>182.9</v>
      </c>
      <c r="J553" s="65"/>
    </row>
    <row r="554" spans="1:10" s="14" customFormat="1" ht="23.25">
      <c r="A554" s="47"/>
      <c r="B554" s="1" t="s">
        <v>320</v>
      </c>
      <c r="C554" s="2" t="s">
        <v>35</v>
      </c>
      <c r="D554" s="2" t="s">
        <v>11</v>
      </c>
      <c r="E554" s="2" t="s">
        <v>321</v>
      </c>
      <c r="F554" s="28"/>
      <c r="G554" s="3">
        <f>SUM(G555:G555)</f>
        <v>4245.2000000000007</v>
      </c>
      <c r="H554" s="3">
        <f>SUM(H555:H555)</f>
        <v>0</v>
      </c>
      <c r="I554" s="3">
        <f>SUM(I555:I555)</f>
        <v>4245.2000000000007</v>
      </c>
      <c r="J554" s="65"/>
    </row>
    <row r="555" spans="1:10" s="14" customFormat="1" ht="34.5">
      <c r="A555" s="47"/>
      <c r="B555" s="1" t="s">
        <v>72</v>
      </c>
      <c r="C555" s="2" t="s">
        <v>35</v>
      </c>
      <c r="D555" s="2" t="s">
        <v>11</v>
      </c>
      <c r="E555" s="2" t="s">
        <v>321</v>
      </c>
      <c r="F555" s="28" t="s">
        <v>84</v>
      </c>
      <c r="G555" s="3">
        <v>4245.2000000000007</v>
      </c>
      <c r="H555" s="3"/>
      <c r="I555" s="3">
        <f>G555+H555</f>
        <v>4245.2000000000007</v>
      </c>
      <c r="J555" s="65"/>
    </row>
    <row r="556" spans="1:10" s="14" customFormat="1">
      <c r="A556" s="47"/>
      <c r="B556" s="33" t="s">
        <v>484</v>
      </c>
      <c r="C556" s="2" t="s">
        <v>35</v>
      </c>
      <c r="D556" s="2" t="s">
        <v>60</v>
      </c>
      <c r="E556" s="2"/>
      <c r="F556" s="38"/>
      <c r="G556" s="3">
        <f t="shared" ref="G556:I560" si="112">G557</f>
        <v>60</v>
      </c>
      <c r="H556" s="3">
        <f t="shared" si="112"/>
        <v>0</v>
      </c>
      <c r="I556" s="3">
        <f t="shared" si="112"/>
        <v>60</v>
      </c>
      <c r="J556" s="65"/>
    </row>
    <row r="557" spans="1:10" s="14" customFormat="1" ht="23.25">
      <c r="A557" s="47"/>
      <c r="B557" s="1" t="s">
        <v>258</v>
      </c>
      <c r="C557" s="2" t="s">
        <v>35</v>
      </c>
      <c r="D557" s="2" t="s">
        <v>60</v>
      </c>
      <c r="E557" s="2" t="s">
        <v>259</v>
      </c>
      <c r="F557" s="28"/>
      <c r="G557" s="3">
        <f t="shared" si="112"/>
        <v>60</v>
      </c>
      <c r="H557" s="3">
        <f t="shared" si="112"/>
        <v>0</v>
      </c>
      <c r="I557" s="3">
        <f t="shared" si="112"/>
        <v>60</v>
      </c>
      <c r="J557" s="65"/>
    </row>
    <row r="558" spans="1:10" s="14" customFormat="1">
      <c r="A558" s="47"/>
      <c r="B558" s="1" t="s">
        <v>276</v>
      </c>
      <c r="C558" s="2" t="s">
        <v>35</v>
      </c>
      <c r="D558" s="2" t="s">
        <v>60</v>
      </c>
      <c r="E558" s="2" t="s">
        <v>277</v>
      </c>
      <c r="F558" s="28"/>
      <c r="G558" s="3">
        <f t="shared" si="112"/>
        <v>60</v>
      </c>
      <c r="H558" s="3">
        <f t="shared" si="112"/>
        <v>0</v>
      </c>
      <c r="I558" s="3">
        <f t="shared" si="112"/>
        <v>60</v>
      </c>
      <c r="J558" s="65"/>
    </row>
    <row r="559" spans="1:10" s="14" customFormat="1" ht="34.5">
      <c r="A559" s="47"/>
      <c r="B559" s="1" t="s">
        <v>393</v>
      </c>
      <c r="C559" s="2" t="s">
        <v>35</v>
      </c>
      <c r="D559" s="2" t="s">
        <v>60</v>
      </c>
      <c r="E559" s="2" t="s">
        <v>219</v>
      </c>
      <c r="F559" s="2"/>
      <c r="G559" s="3">
        <f t="shared" si="112"/>
        <v>60</v>
      </c>
      <c r="H559" s="3">
        <f t="shared" si="112"/>
        <v>0</v>
      </c>
      <c r="I559" s="3">
        <f t="shared" si="112"/>
        <v>60</v>
      </c>
      <c r="J559" s="65"/>
    </row>
    <row r="560" spans="1:10" s="14" customFormat="1" ht="23.25">
      <c r="A560" s="47"/>
      <c r="B560" s="67" t="s">
        <v>384</v>
      </c>
      <c r="C560" s="2" t="s">
        <v>35</v>
      </c>
      <c r="D560" s="2" t="s">
        <v>60</v>
      </c>
      <c r="E560" s="2" t="s">
        <v>385</v>
      </c>
      <c r="F560" s="2"/>
      <c r="G560" s="3">
        <f t="shared" si="112"/>
        <v>60</v>
      </c>
      <c r="H560" s="3">
        <f t="shared" si="112"/>
        <v>0</v>
      </c>
      <c r="I560" s="3">
        <f t="shared" si="112"/>
        <v>60</v>
      </c>
      <c r="J560" s="65"/>
    </row>
    <row r="561" spans="1:10" s="14" customFormat="1">
      <c r="A561" s="47"/>
      <c r="B561" s="42" t="s">
        <v>331</v>
      </c>
      <c r="C561" s="2" t="s">
        <v>35</v>
      </c>
      <c r="D561" s="2" t="s">
        <v>60</v>
      </c>
      <c r="E561" s="2" t="s">
        <v>385</v>
      </c>
      <c r="F561" s="2" t="s">
        <v>333</v>
      </c>
      <c r="G561" s="3">
        <v>60</v>
      </c>
      <c r="H561" s="3"/>
      <c r="I561" s="3">
        <f>G561+H561</f>
        <v>60</v>
      </c>
      <c r="J561" s="65"/>
    </row>
    <row r="562" spans="1:10" s="14" customFormat="1">
      <c r="A562" s="56">
        <v>10</v>
      </c>
      <c r="B562" s="46" t="s">
        <v>97</v>
      </c>
      <c r="C562" s="52" t="s">
        <v>58</v>
      </c>
      <c r="D562" s="52"/>
      <c r="E562" s="52"/>
      <c r="F562" s="54"/>
      <c r="G562" s="17">
        <f t="shared" ref="G562:I563" si="113">G563</f>
        <v>2328.2999999999997</v>
      </c>
      <c r="H562" s="18">
        <f t="shared" si="113"/>
        <v>0</v>
      </c>
      <c r="I562" s="17">
        <f t="shared" si="113"/>
        <v>2328.2999999999997</v>
      </c>
      <c r="J562" s="65"/>
    </row>
    <row r="563" spans="1:10" s="13" customFormat="1">
      <c r="A563" s="56" t="s">
        <v>98</v>
      </c>
      <c r="B563" s="46" t="s">
        <v>99</v>
      </c>
      <c r="C563" s="52" t="s">
        <v>58</v>
      </c>
      <c r="D563" s="52" t="s">
        <v>11</v>
      </c>
      <c r="E563" s="52"/>
      <c r="F563" s="54"/>
      <c r="G563" s="17">
        <f>G564</f>
        <v>2328.2999999999997</v>
      </c>
      <c r="H563" s="18">
        <f t="shared" si="113"/>
        <v>0</v>
      </c>
      <c r="I563" s="17">
        <f t="shared" si="113"/>
        <v>2328.2999999999997</v>
      </c>
      <c r="J563" s="65"/>
    </row>
    <row r="564" spans="1:10" s="13" customFormat="1">
      <c r="A564" s="47"/>
      <c r="B564" s="1" t="s">
        <v>257</v>
      </c>
      <c r="C564" s="2" t="s">
        <v>58</v>
      </c>
      <c r="D564" s="2" t="s">
        <v>11</v>
      </c>
      <c r="E564" s="2" t="s">
        <v>233</v>
      </c>
      <c r="F564" s="2"/>
      <c r="G564" s="3">
        <f>G565+G567+G569</f>
        <v>2328.2999999999997</v>
      </c>
      <c r="H564" s="3">
        <f>H565+H567+H569</f>
        <v>0</v>
      </c>
      <c r="I564" s="3">
        <f>I565+I567+I569</f>
        <v>2328.2999999999997</v>
      </c>
      <c r="J564" s="65"/>
    </row>
    <row r="565" spans="1:10" s="13" customFormat="1" ht="22.5">
      <c r="A565" s="47"/>
      <c r="B565" s="12" t="s">
        <v>100</v>
      </c>
      <c r="C565" s="2" t="s">
        <v>58</v>
      </c>
      <c r="D565" s="2" t="s">
        <v>11</v>
      </c>
      <c r="E565" s="2" t="s">
        <v>216</v>
      </c>
      <c r="F565" s="2"/>
      <c r="G565" s="3">
        <f>G566</f>
        <v>368.59999999999991</v>
      </c>
      <c r="H565" s="3">
        <f t="shared" ref="H565:I565" si="114">H566</f>
        <v>0</v>
      </c>
      <c r="I565" s="3">
        <f t="shared" si="114"/>
        <v>368.59999999999991</v>
      </c>
      <c r="J565" s="65"/>
    </row>
    <row r="566" spans="1:10" s="14" customFormat="1" ht="33.75">
      <c r="A566" s="47"/>
      <c r="B566" s="12" t="s">
        <v>96</v>
      </c>
      <c r="C566" s="2" t="s">
        <v>58</v>
      </c>
      <c r="D566" s="2" t="s">
        <v>11</v>
      </c>
      <c r="E566" s="2" t="s">
        <v>216</v>
      </c>
      <c r="F566" s="2" t="s">
        <v>348</v>
      </c>
      <c r="G566" s="3">
        <v>368.59999999999991</v>
      </c>
      <c r="H566" s="3"/>
      <c r="I566" s="3">
        <f>G566+H566</f>
        <v>368.59999999999991</v>
      </c>
      <c r="J566" s="65"/>
    </row>
    <row r="567" spans="1:10" s="14" customFormat="1" ht="23.25">
      <c r="A567" s="47"/>
      <c r="B567" s="1" t="s">
        <v>346</v>
      </c>
      <c r="C567" s="2" t="s">
        <v>58</v>
      </c>
      <c r="D567" s="2" t="s">
        <v>11</v>
      </c>
      <c r="E567" s="2" t="s">
        <v>347</v>
      </c>
      <c r="F567" s="2"/>
      <c r="G567" s="3">
        <f>G568</f>
        <v>1556</v>
      </c>
      <c r="H567" s="3">
        <f>H568</f>
        <v>0</v>
      </c>
      <c r="I567" s="3">
        <f>I568</f>
        <v>1556</v>
      </c>
      <c r="J567" s="65"/>
    </row>
    <row r="568" spans="1:10" s="14" customFormat="1" ht="33.75">
      <c r="A568" s="47"/>
      <c r="B568" s="12" t="s">
        <v>96</v>
      </c>
      <c r="C568" s="2" t="s">
        <v>58</v>
      </c>
      <c r="D568" s="2" t="s">
        <v>11</v>
      </c>
      <c r="E568" s="2" t="s">
        <v>347</v>
      </c>
      <c r="F568" s="2" t="s">
        <v>348</v>
      </c>
      <c r="G568" s="3">
        <v>1556</v>
      </c>
      <c r="H568" s="3"/>
      <c r="I568" s="3">
        <f>G568+H568</f>
        <v>1556</v>
      </c>
      <c r="J568" s="65"/>
    </row>
    <row r="569" spans="1:10" s="14" customFormat="1" ht="34.5">
      <c r="A569" s="47"/>
      <c r="B569" s="1" t="s">
        <v>450</v>
      </c>
      <c r="C569" s="2" t="s">
        <v>58</v>
      </c>
      <c r="D569" s="2" t="s">
        <v>11</v>
      </c>
      <c r="E569" s="2" t="s">
        <v>453</v>
      </c>
      <c r="F569" s="38"/>
      <c r="G569" s="3">
        <f>SUM(G570:G571)</f>
        <v>403.7</v>
      </c>
      <c r="H569" s="3">
        <f>SUM(H570:H571)</f>
        <v>0</v>
      </c>
      <c r="I569" s="3">
        <f>SUM(I570:I571)</f>
        <v>403.7</v>
      </c>
      <c r="J569" s="65"/>
    </row>
    <row r="570" spans="1:10" s="14" customFormat="1" ht="34.5">
      <c r="A570" s="47"/>
      <c r="B570" s="1" t="s">
        <v>451</v>
      </c>
      <c r="C570" s="2" t="s">
        <v>58</v>
      </c>
      <c r="D570" s="2" t="s">
        <v>11</v>
      </c>
      <c r="E570" s="2" t="s">
        <v>453</v>
      </c>
      <c r="F570" s="38" t="s">
        <v>348</v>
      </c>
      <c r="G570" s="3">
        <v>20.2</v>
      </c>
      <c r="H570" s="3"/>
      <c r="I570" s="3">
        <f>G570+H570</f>
        <v>20.2</v>
      </c>
      <c r="J570" s="65"/>
    </row>
    <row r="571" spans="1:10" s="14" customFormat="1" ht="34.5">
      <c r="A571" s="47"/>
      <c r="B571" s="1" t="s">
        <v>452</v>
      </c>
      <c r="C571" s="2" t="s">
        <v>58</v>
      </c>
      <c r="D571" s="2" t="s">
        <v>11</v>
      </c>
      <c r="E571" s="2" t="s">
        <v>453</v>
      </c>
      <c r="F571" s="38" t="s">
        <v>348</v>
      </c>
      <c r="G571" s="3">
        <v>383.5</v>
      </c>
      <c r="H571" s="3"/>
      <c r="I571" s="3">
        <f>G571+H571</f>
        <v>383.5</v>
      </c>
      <c r="J571" s="65"/>
    </row>
    <row r="572" spans="1:10" s="14" customFormat="1">
      <c r="A572" s="56">
        <v>11</v>
      </c>
      <c r="B572" s="46" t="s">
        <v>101</v>
      </c>
      <c r="C572" s="52" t="s">
        <v>40</v>
      </c>
      <c r="D572" s="52"/>
      <c r="E572" s="52"/>
      <c r="F572" s="52"/>
      <c r="G572" s="17">
        <f>G573</f>
        <v>8.1</v>
      </c>
      <c r="H572" s="18">
        <f t="shared" ref="H572:I576" si="115">H573</f>
        <v>0</v>
      </c>
      <c r="I572" s="17">
        <f t="shared" si="115"/>
        <v>8.1</v>
      </c>
      <c r="J572" s="65"/>
    </row>
    <row r="573" spans="1:10" s="14" customFormat="1" ht="22.5">
      <c r="A573" s="56" t="s">
        <v>102</v>
      </c>
      <c r="B573" s="46" t="s">
        <v>103</v>
      </c>
      <c r="C573" s="52" t="s">
        <v>40</v>
      </c>
      <c r="D573" s="52" t="s">
        <v>8</v>
      </c>
      <c r="E573" s="52"/>
      <c r="F573" s="64"/>
      <c r="G573" s="17">
        <f>G574</f>
        <v>8.1</v>
      </c>
      <c r="H573" s="18">
        <f t="shared" si="115"/>
        <v>0</v>
      </c>
      <c r="I573" s="17">
        <f t="shared" si="115"/>
        <v>8.1</v>
      </c>
      <c r="J573" s="65"/>
    </row>
    <row r="574" spans="1:10" s="14" customFormat="1" ht="22.5">
      <c r="A574" s="47"/>
      <c r="B574" s="12" t="s">
        <v>258</v>
      </c>
      <c r="C574" s="2" t="s">
        <v>40</v>
      </c>
      <c r="D574" s="2" t="s">
        <v>8</v>
      </c>
      <c r="E574" s="2" t="s">
        <v>259</v>
      </c>
      <c r="F574" s="29"/>
      <c r="G574" s="31">
        <f>G575</f>
        <v>8.1</v>
      </c>
      <c r="H574" s="45">
        <f t="shared" si="115"/>
        <v>0</v>
      </c>
      <c r="I574" s="31">
        <f t="shared" si="115"/>
        <v>8.1</v>
      </c>
      <c r="J574" s="65"/>
    </row>
    <row r="575" spans="1:10" s="14" customFormat="1">
      <c r="A575" s="47"/>
      <c r="B575" s="12" t="s">
        <v>276</v>
      </c>
      <c r="C575" s="2" t="s">
        <v>40</v>
      </c>
      <c r="D575" s="2" t="s">
        <v>8</v>
      </c>
      <c r="E575" s="2" t="s">
        <v>277</v>
      </c>
      <c r="F575" s="29"/>
      <c r="G575" s="31">
        <f>G576</f>
        <v>8.1</v>
      </c>
      <c r="H575" s="45">
        <f t="shared" si="115"/>
        <v>0</v>
      </c>
      <c r="I575" s="31">
        <f t="shared" si="115"/>
        <v>8.1</v>
      </c>
      <c r="J575" s="65"/>
    </row>
    <row r="576" spans="1:10" s="14" customFormat="1" ht="23.25">
      <c r="A576" s="47"/>
      <c r="B576" s="1" t="s">
        <v>286</v>
      </c>
      <c r="C576" s="2" t="s">
        <v>40</v>
      </c>
      <c r="D576" s="2" t="s">
        <v>8</v>
      </c>
      <c r="E576" s="2" t="s">
        <v>217</v>
      </c>
      <c r="F576" s="25"/>
      <c r="G576" s="31">
        <f>G577</f>
        <v>8.1</v>
      </c>
      <c r="H576" s="45">
        <f t="shared" si="115"/>
        <v>0</v>
      </c>
      <c r="I576" s="31">
        <f t="shared" si="115"/>
        <v>8.1</v>
      </c>
      <c r="J576" s="65"/>
    </row>
    <row r="577" spans="1:10" s="14" customFormat="1">
      <c r="A577" s="47"/>
      <c r="B577" s="12" t="s">
        <v>104</v>
      </c>
      <c r="C577" s="2" t="s">
        <v>40</v>
      </c>
      <c r="D577" s="2" t="s">
        <v>8</v>
      </c>
      <c r="E577" s="2" t="s">
        <v>217</v>
      </c>
      <c r="F577" s="25" t="s">
        <v>105</v>
      </c>
      <c r="G577" s="31">
        <v>8.1</v>
      </c>
      <c r="H577" s="45"/>
      <c r="I577" s="31">
        <f>G577+H577</f>
        <v>8.1</v>
      </c>
      <c r="J577" s="65"/>
    </row>
    <row r="578" spans="1:10" s="14" customFormat="1" ht="22.5">
      <c r="A578" s="56">
        <v>12</v>
      </c>
      <c r="B578" s="46" t="s">
        <v>227</v>
      </c>
      <c r="C578" s="52" t="s">
        <v>51</v>
      </c>
      <c r="D578" s="52"/>
      <c r="E578" s="52"/>
      <c r="F578" s="54"/>
      <c r="G578" s="17">
        <f>G579+G587</f>
        <v>21880.6</v>
      </c>
      <c r="H578" s="17">
        <f t="shared" ref="H578:I578" si="116">H579+H587</f>
        <v>149.80000000000001</v>
      </c>
      <c r="I578" s="17">
        <f t="shared" si="116"/>
        <v>22030.400000000001</v>
      </c>
      <c r="J578" s="65"/>
    </row>
    <row r="579" spans="1:10" s="14" customFormat="1" ht="22.5">
      <c r="A579" s="81" t="s">
        <v>106</v>
      </c>
      <c r="B579" s="63" t="s">
        <v>228</v>
      </c>
      <c r="C579" s="52" t="s">
        <v>51</v>
      </c>
      <c r="D579" s="52" t="s">
        <v>8</v>
      </c>
      <c r="E579" s="52"/>
      <c r="F579" s="54"/>
      <c r="G579" s="17">
        <f>G580</f>
        <v>15571.6</v>
      </c>
      <c r="H579" s="18">
        <f t="shared" ref="H579:I579" si="117">H580</f>
        <v>0</v>
      </c>
      <c r="I579" s="17">
        <f t="shared" si="117"/>
        <v>15571.6</v>
      </c>
      <c r="J579" s="65"/>
    </row>
    <row r="580" spans="1:10" s="14" customFormat="1" ht="22.5">
      <c r="A580" s="82"/>
      <c r="B580" s="12" t="s">
        <v>258</v>
      </c>
      <c r="C580" s="2" t="s">
        <v>51</v>
      </c>
      <c r="D580" s="2" t="s">
        <v>8</v>
      </c>
      <c r="E580" s="2" t="s">
        <v>259</v>
      </c>
      <c r="F580" s="29"/>
      <c r="G580" s="31">
        <f t="shared" ref="G580:I581" si="118">G581</f>
        <v>15571.6</v>
      </c>
      <c r="H580" s="45">
        <f t="shared" si="118"/>
        <v>0</v>
      </c>
      <c r="I580" s="31">
        <f t="shared" si="118"/>
        <v>15571.6</v>
      </c>
      <c r="J580" s="65"/>
    </row>
    <row r="581" spans="1:10" s="14" customFormat="1">
      <c r="A581" s="82"/>
      <c r="B581" s="12" t="s">
        <v>276</v>
      </c>
      <c r="C581" s="2" t="s">
        <v>51</v>
      </c>
      <c r="D581" s="2" t="s">
        <v>8</v>
      </c>
      <c r="E581" s="2" t="s">
        <v>277</v>
      </c>
      <c r="F581" s="29"/>
      <c r="G581" s="31">
        <f t="shared" si="118"/>
        <v>15571.6</v>
      </c>
      <c r="H581" s="45">
        <f t="shared" si="118"/>
        <v>0</v>
      </c>
      <c r="I581" s="31">
        <f t="shared" si="118"/>
        <v>15571.6</v>
      </c>
      <c r="J581" s="65"/>
    </row>
    <row r="582" spans="1:10" s="14" customFormat="1" ht="33.75">
      <c r="A582" s="47"/>
      <c r="B582" s="12" t="s">
        <v>218</v>
      </c>
      <c r="C582" s="2" t="s">
        <v>51</v>
      </c>
      <c r="D582" s="2" t="s">
        <v>8</v>
      </c>
      <c r="E582" s="2" t="s">
        <v>219</v>
      </c>
      <c r="F582" s="25"/>
      <c r="G582" s="31">
        <f t="shared" ref="G582:I582" si="119">G585+G583</f>
        <v>15571.6</v>
      </c>
      <c r="H582" s="45">
        <f t="shared" si="119"/>
        <v>0</v>
      </c>
      <c r="I582" s="31">
        <f t="shared" si="119"/>
        <v>15571.6</v>
      </c>
      <c r="J582" s="65"/>
    </row>
    <row r="583" spans="1:10" s="14" customFormat="1" ht="45">
      <c r="A583" s="47"/>
      <c r="B583" s="24" t="s">
        <v>220</v>
      </c>
      <c r="C583" s="2" t="s">
        <v>51</v>
      </c>
      <c r="D583" s="2" t="s">
        <v>8</v>
      </c>
      <c r="E583" s="2" t="s">
        <v>221</v>
      </c>
      <c r="F583" s="25"/>
      <c r="G583" s="31">
        <f t="shared" ref="G583:I583" si="120">G584</f>
        <v>4298.6000000000004</v>
      </c>
      <c r="H583" s="45">
        <f t="shared" si="120"/>
        <v>0</v>
      </c>
      <c r="I583" s="31">
        <f t="shared" si="120"/>
        <v>4298.6000000000004</v>
      </c>
      <c r="J583" s="65"/>
    </row>
    <row r="584" spans="1:10" s="14" customFormat="1">
      <c r="A584" s="47"/>
      <c r="B584" s="12" t="s">
        <v>107</v>
      </c>
      <c r="C584" s="2" t="s">
        <v>51</v>
      </c>
      <c r="D584" s="2" t="s">
        <v>8</v>
      </c>
      <c r="E584" s="2" t="s">
        <v>221</v>
      </c>
      <c r="F584" s="25" t="s">
        <v>108</v>
      </c>
      <c r="G584" s="31">
        <v>4298.6000000000004</v>
      </c>
      <c r="H584" s="45"/>
      <c r="I584" s="31">
        <f>G584+H584</f>
        <v>4298.6000000000004</v>
      </c>
      <c r="J584" s="65"/>
    </row>
    <row r="585" spans="1:10" s="14" customFormat="1">
      <c r="A585" s="47"/>
      <c r="B585" s="24" t="s">
        <v>222</v>
      </c>
      <c r="C585" s="2" t="s">
        <v>51</v>
      </c>
      <c r="D585" s="2" t="s">
        <v>8</v>
      </c>
      <c r="E585" s="2" t="s">
        <v>223</v>
      </c>
      <c r="F585" s="25"/>
      <c r="G585" s="31">
        <f t="shared" ref="G585:I585" si="121">G586</f>
        <v>11273</v>
      </c>
      <c r="H585" s="45">
        <f t="shared" si="121"/>
        <v>0</v>
      </c>
      <c r="I585" s="31">
        <f t="shared" si="121"/>
        <v>11273</v>
      </c>
      <c r="J585" s="65"/>
    </row>
    <row r="586" spans="1:10" s="14" customFormat="1">
      <c r="A586" s="47"/>
      <c r="B586" s="12" t="s">
        <v>107</v>
      </c>
      <c r="C586" s="2" t="s">
        <v>51</v>
      </c>
      <c r="D586" s="2" t="s">
        <v>8</v>
      </c>
      <c r="E586" s="2" t="s">
        <v>223</v>
      </c>
      <c r="F586" s="25" t="s">
        <v>108</v>
      </c>
      <c r="G586" s="31">
        <v>11273</v>
      </c>
      <c r="H586" s="45"/>
      <c r="I586" s="31">
        <f>G586+H586</f>
        <v>11273</v>
      </c>
      <c r="J586" s="65"/>
    </row>
    <row r="587" spans="1:10" s="14" customFormat="1">
      <c r="A587" s="81" t="s">
        <v>467</v>
      </c>
      <c r="B587" s="41" t="s">
        <v>454</v>
      </c>
      <c r="C587" s="43" t="s">
        <v>51</v>
      </c>
      <c r="D587" s="43" t="s">
        <v>17</v>
      </c>
      <c r="E587" s="44"/>
      <c r="F587" s="43"/>
      <c r="G587" s="15">
        <f>G588+G595</f>
        <v>6309</v>
      </c>
      <c r="H587" s="15">
        <f t="shared" ref="H587:I587" si="122">H588+H595</f>
        <v>149.80000000000001</v>
      </c>
      <c r="I587" s="15">
        <f t="shared" si="122"/>
        <v>6458.8</v>
      </c>
      <c r="J587" s="65"/>
    </row>
    <row r="588" spans="1:10" s="14" customFormat="1" ht="22.5">
      <c r="A588" s="47"/>
      <c r="B588" s="12" t="s">
        <v>258</v>
      </c>
      <c r="C588" s="2" t="s">
        <v>51</v>
      </c>
      <c r="D588" s="2" t="s">
        <v>17</v>
      </c>
      <c r="E588" s="2" t="s">
        <v>259</v>
      </c>
      <c r="F588" s="28"/>
      <c r="G588" s="3">
        <f t="shared" ref="G588:I589" si="123">G589</f>
        <v>6309</v>
      </c>
      <c r="H588" s="3">
        <f t="shared" si="123"/>
        <v>0</v>
      </c>
      <c r="I588" s="3">
        <f t="shared" si="123"/>
        <v>6309</v>
      </c>
      <c r="J588" s="65"/>
    </row>
    <row r="589" spans="1:10" s="14" customFormat="1">
      <c r="A589" s="47"/>
      <c r="B589" s="12" t="s">
        <v>330</v>
      </c>
      <c r="C589" s="2" t="s">
        <v>51</v>
      </c>
      <c r="D589" s="2" t="s">
        <v>17</v>
      </c>
      <c r="E589" s="2" t="s">
        <v>277</v>
      </c>
      <c r="F589" s="28"/>
      <c r="G589" s="3">
        <f t="shared" si="123"/>
        <v>6309</v>
      </c>
      <c r="H589" s="3">
        <f t="shared" si="123"/>
        <v>0</v>
      </c>
      <c r="I589" s="3">
        <f t="shared" si="123"/>
        <v>6309</v>
      </c>
      <c r="J589" s="65"/>
    </row>
    <row r="590" spans="1:10" s="14" customFormat="1" ht="33.75">
      <c r="A590" s="47"/>
      <c r="B590" s="12" t="s">
        <v>218</v>
      </c>
      <c r="C590" s="2" t="s">
        <v>51</v>
      </c>
      <c r="D590" s="2" t="s">
        <v>17</v>
      </c>
      <c r="E590" s="2" t="s">
        <v>219</v>
      </c>
      <c r="F590" s="2"/>
      <c r="G590" s="3">
        <f>G591+G593</f>
        <v>6309</v>
      </c>
      <c r="H590" s="3">
        <f>H591+H593</f>
        <v>0</v>
      </c>
      <c r="I590" s="3">
        <f>I591+I593</f>
        <v>6309</v>
      </c>
      <c r="J590" s="65"/>
    </row>
    <row r="591" spans="1:10" s="14" customFormat="1" ht="23.25">
      <c r="A591" s="47"/>
      <c r="B591" s="1" t="s">
        <v>384</v>
      </c>
      <c r="C591" s="38" t="s">
        <v>51</v>
      </c>
      <c r="D591" s="38" t="s">
        <v>17</v>
      </c>
      <c r="E591" s="2" t="s">
        <v>385</v>
      </c>
      <c r="F591" s="2"/>
      <c r="G591" s="3">
        <f>G592</f>
        <v>144</v>
      </c>
      <c r="H591" s="3">
        <f>H592</f>
        <v>0</v>
      </c>
      <c r="I591" s="3">
        <f>I592</f>
        <v>144</v>
      </c>
      <c r="J591" s="65"/>
    </row>
    <row r="592" spans="1:10" s="14" customFormat="1">
      <c r="A592" s="47"/>
      <c r="B592" s="42" t="s">
        <v>331</v>
      </c>
      <c r="C592" s="38" t="s">
        <v>51</v>
      </c>
      <c r="D592" s="38" t="s">
        <v>17</v>
      </c>
      <c r="E592" s="2" t="s">
        <v>385</v>
      </c>
      <c r="F592" s="2" t="s">
        <v>333</v>
      </c>
      <c r="G592" s="3">
        <v>144</v>
      </c>
      <c r="H592" s="3"/>
      <c r="I592" s="3">
        <f>G592+H592</f>
        <v>144</v>
      </c>
      <c r="J592" s="65"/>
    </row>
    <row r="593" spans="1:10" s="14" customFormat="1" ht="34.5">
      <c r="A593" s="47"/>
      <c r="B593" s="1" t="s">
        <v>455</v>
      </c>
      <c r="C593" s="38" t="s">
        <v>51</v>
      </c>
      <c r="D593" s="38" t="s">
        <v>17</v>
      </c>
      <c r="E593" s="2" t="s">
        <v>457</v>
      </c>
      <c r="F593" s="2"/>
      <c r="G593" s="3">
        <f>G594</f>
        <v>6165</v>
      </c>
      <c r="H593" s="3">
        <f>H594</f>
        <v>0</v>
      </c>
      <c r="I593" s="3">
        <f>I594</f>
        <v>6165</v>
      </c>
      <c r="J593" s="65"/>
    </row>
    <row r="594" spans="1:10" s="14" customFormat="1">
      <c r="A594" s="47"/>
      <c r="B594" s="42" t="s">
        <v>456</v>
      </c>
      <c r="C594" s="38" t="s">
        <v>51</v>
      </c>
      <c r="D594" s="38" t="s">
        <v>17</v>
      </c>
      <c r="E594" s="2" t="s">
        <v>457</v>
      </c>
      <c r="F594" s="2" t="s">
        <v>333</v>
      </c>
      <c r="G594" s="3">
        <v>6165</v>
      </c>
      <c r="H594" s="3"/>
      <c r="I594" s="3">
        <f>G594+H594</f>
        <v>6165</v>
      </c>
      <c r="J594" s="65"/>
    </row>
    <row r="595" spans="1:10" s="14" customFormat="1" ht="24.75" customHeight="1">
      <c r="A595" s="47"/>
      <c r="B595" s="1" t="s">
        <v>365</v>
      </c>
      <c r="C595" s="38" t="s">
        <v>51</v>
      </c>
      <c r="D595" s="38" t="s">
        <v>17</v>
      </c>
      <c r="E595" s="85" t="s">
        <v>366</v>
      </c>
      <c r="F595" s="85"/>
      <c r="G595" s="3">
        <f>G596</f>
        <v>0</v>
      </c>
      <c r="H595" s="3">
        <f>H596</f>
        <v>149.80000000000001</v>
      </c>
      <c r="I595" s="3">
        <f>I596</f>
        <v>149.80000000000001</v>
      </c>
      <c r="J595" s="65"/>
    </row>
    <row r="596" spans="1:10" s="14" customFormat="1">
      <c r="A596" s="47"/>
      <c r="B596" s="42" t="s">
        <v>331</v>
      </c>
      <c r="C596" s="38" t="s">
        <v>51</v>
      </c>
      <c r="D596" s="38" t="s">
        <v>17</v>
      </c>
      <c r="E596" s="85" t="s">
        <v>366</v>
      </c>
      <c r="F596" s="85" t="s">
        <v>333</v>
      </c>
      <c r="G596" s="3"/>
      <c r="H596" s="3">
        <v>149.80000000000001</v>
      </c>
      <c r="I596" s="3">
        <f>G596+H596</f>
        <v>149.80000000000001</v>
      </c>
      <c r="J596" s="65"/>
    </row>
    <row r="597" spans="1:10" s="14" customFormat="1">
      <c r="A597" s="56"/>
      <c r="B597" s="92" t="s">
        <v>109</v>
      </c>
      <c r="C597" s="93"/>
      <c r="D597" s="93"/>
      <c r="E597" s="93"/>
      <c r="F597" s="94"/>
      <c r="G597" s="17">
        <f>G7+G152+G158+G187+G238+G298+G480+G517+G541+G562+G572+G578</f>
        <v>511787.99999999988</v>
      </c>
      <c r="H597" s="17">
        <f>H7+H152+H158+H187+H238+H298+H480+H517+H541+H562+H572+H578</f>
        <v>76011.799999999988</v>
      </c>
      <c r="I597" s="17">
        <f>I7+I152+I158+I187+I238+I298+I480+I517+I541+I562+I572+I578</f>
        <v>587799.80000000005</v>
      </c>
      <c r="J597" s="65"/>
    </row>
    <row r="598" spans="1:10" s="14" customFormat="1"/>
    <row r="599" spans="1:10" s="13" customFormat="1">
      <c r="A599" s="14"/>
      <c r="B599" s="14"/>
      <c r="C599" s="14"/>
      <c r="D599" s="14"/>
      <c r="E599" s="14"/>
      <c r="F599" s="14"/>
      <c r="G599" s="14"/>
      <c r="H599" s="14"/>
      <c r="I599" s="62"/>
    </row>
    <row r="600" spans="1:10" s="13" customFormat="1">
      <c r="A600" s="14"/>
      <c r="H600" s="73"/>
      <c r="I600" s="73"/>
    </row>
    <row r="601" spans="1:10" s="14" customFormat="1">
      <c r="B601" s="13"/>
      <c r="C601" s="13"/>
      <c r="D601" s="13"/>
      <c r="E601" s="13"/>
      <c r="F601" s="13"/>
      <c r="G601" s="13"/>
      <c r="H601" s="13"/>
      <c r="I601" s="13"/>
    </row>
    <row r="602" spans="1:10" s="14" customFormat="1">
      <c r="B602" s="13"/>
      <c r="C602" s="13"/>
      <c r="D602" s="13"/>
      <c r="E602" s="13"/>
      <c r="F602" s="13"/>
      <c r="G602" s="13"/>
      <c r="H602" s="13"/>
      <c r="I602" s="13"/>
    </row>
    <row r="603" spans="1:10" s="14" customFormat="1"/>
    <row r="604" spans="1:10" s="14" customFormat="1"/>
    <row r="605" spans="1:10" s="14" customFormat="1">
      <c r="B605" s="13"/>
      <c r="C605" s="13"/>
      <c r="D605" s="13"/>
      <c r="E605" s="13"/>
      <c r="F605" s="13"/>
      <c r="G605" s="13"/>
      <c r="H605" s="13"/>
      <c r="I605" s="13"/>
    </row>
    <row r="606" spans="1:10" s="14" customFormat="1">
      <c r="B606" s="13"/>
      <c r="C606" s="13"/>
      <c r="D606" s="13"/>
      <c r="E606" s="13"/>
      <c r="F606" s="13"/>
      <c r="G606" s="13"/>
      <c r="H606" s="13"/>
      <c r="I606" s="13"/>
    </row>
    <row r="607" spans="1:10" s="14" customFormat="1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10" s="14" customFormat="1">
      <c r="A608" s="13"/>
    </row>
    <row r="609" spans="1:9" s="14" customFormat="1">
      <c r="A609" s="13"/>
    </row>
    <row r="610" spans="1:9" s="14" customFormat="1">
      <c r="B610" s="7"/>
      <c r="C610" s="7"/>
      <c r="D610" s="7"/>
      <c r="E610" s="7"/>
      <c r="F610" s="7"/>
      <c r="G610" s="7"/>
      <c r="H610" s="7"/>
      <c r="I610" s="7"/>
    </row>
    <row r="611" spans="1:9" s="14" customFormat="1"/>
    <row r="612" spans="1:9" s="14" customFormat="1">
      <c r="A612" s="13"/>
    </row>
    <row r="613" spans="1:9" s="14" customFormat="1">
      <c r="A613" s="13"/>
    </row>
    <row r="614" spans="1:9" s="14" customFormat="1">
      <c r="A614" s="13"/>
    </row>
    <row r="615" spans="1:9" s="14" customFormat="1"/>
    <row r="616" spans="1:9" s="14" customFormat="1" ht="25.5" customHeight="1"/>
    <row r="617" spans="1:9" s="13" customFormat="1">
      <c r="A617" s="7"/>
      <c r="B617" s="14"/>
      <c r="C617" s="14"/>
      <c r="D617" s="14"/>
      <c r="E617" s="14"/>
      <c r="F617" s="14"/>
      <c r="G617" s="14"/>
      <c r="H617" s="14"/>
      <c r="I617" s="14"/>
    </row>
    <row r="618" spans="1:9" s="13" customFormat="1">
      <c r="A618" s="14"/>
      <c r="B618" s="14"/>
      <c r="C618" s="14"/>
      <c r="D618" s="14"/>
      <c r="E618" s="14"/>
      <c r="F618" s="14"/>
      <c r="G618" s="14"/>
      <c r="H618" s="14"/>
      <c r="I618" s="14"/>
    </row>
    <row r="619" spans="1:9" s="13" customFormat="1">
      <c r="A619" s="14"/>
      <c r="B619" s="14"/>
      <c r="C619" s="14"/>
      <c r="D619" s="14"/>
      <c r="E619" s="14"/>
      <c r="F619" s="14"/>
      <c r="G619" s="14"/>
      <c r="H619" s="14"/>
      <c r="I619" s="14"/>
    </row>
    <row r="620" spans="1:9" s="14" customFormat="1" ht="67.5" customHeight="1"/>
    <row r="621" spans="1:9" s="14" customFormat="1"/>
    <row r="622" spans="1:9" s="13" customFormat="1">
      <c r="A622" s="14"/>
      <c r="B622" s="14"/>
      <c r="C622" s="14"/>
      <c r="D622" s="14"/>
      <c r="E622" s="14"/>
      <c r="F622" s="14"/>
      <c r="G622" s="14"/>
      <c r="H622" s="14"/>
      <c r="I622" s="14"/>
    </row>
    <row r="623" spans="1:9" s="13" customFormat="1">
      <c r="A623" s="14"/>
      <c r="B623" s="14"/>
      <c r="C623" s="14"/>
      <c r="D623" s="14"/>
      <c r="E623" s="14"/>
      <c r="F623" s="14"/>
      <c r="G623" s="14"/>
      <c r="H623" s="14"/>
      <c r="I623" s="14"/>
    </row>
    <row r="624" spans="1:9" s="13" customFormat="1">
      <c r="A624" s="14"/>
      <c r="B624" s="14"/>
      <c r="C624" s="14"/>
      <c r="D624" s="14"/>
      <c r="E624" s="14"/>
      <c r="F624" s="14"/>
      <c r="G624" s="14"/>
      <c r="H624" s="14"/>
      <c r="I624" s="14"/>
    </row>
    <row r="625" spans="1:9" s="14" customFormat="1"/>
    <row r="626" spans="1:9" s="14" customFormat="1" ht="69.75" customHeight="1"/>
    <row r="627" spans="1:9">
      <c r="A627" s="14"/>
      <c r="B627" s="14"/>
      <c r="C627" s="14"/>
      <c r="D627" s="14"/>
      <c r="E627" s="14"/>
      <c r="F627" s="14"/>
      <c r="G627" s="14"/>
      <c r="H627" s="14"/>
      <c r="I627" s="14"/>
    </row>
    <row r="628" spans="1:9" s="14" customFormat="1"/>
    <row r="629" spans="1:9" s="14" customFormat="1"/>
    <row r="630" spans="1:9" s="14" customFormat="1"/>
    <row r="631" spans="1:9" s="14" customFormat="1"/>
    <row r="632" spans="1:9" s="14" customFormat="1" ht="46.5" customHeight="1"/>
    <row r="633" spans="1:9" s="14" customFormat="1"/>
    <row r="634" spans="1:9" s="14" customFormat="1">
      <c r="A634" s="10"/>
    </row>
    <row r="635" spans="1:9" s="14" customFormat="1"/>
    <row r="636" spans="1:9" s="14" customFormat="1" ht="49.5" customHeight="1"/>
    <row r="637" spans="1:9" s="14" customFormat="1"/>
    <row r="638" spans="1:9" s="14" customFormat="1"/>
    <row r="639" spans="1:9" s="14" customFormat="1" ht="48" customHeight="1"/>
    <row r="640" spans="1:9" s="14" customFormat="1"/>
    <row r="641" spans="2:9" s="14" customFormat="1"/>
    <row r="642" spans="2:9" s="14" customFormat="1"/>
    <row r="643" spans="2:9" s="14" customFormat="1" ht="26.25" customHeight="1"/>
    <row r="644" spans="2:9" s="14" customFormat="1"/>
    <row r="645" spans="2:9" s="14" customFormat="1"/>
    <row r="646" spans="2:9" s="14" customFormat="1"/>
    <row r="647" spans="2:9" s="14" customFormat="1"/>
    <row r="648" spans="2:9" s="14" customFormat="1"/>
    <row r="649" spans="2:9" s="14" customFormat="1"/>
    <row r="650" spans="2:9" s="14" customFormat="1"/>
    <row r="651" spans="2:9" s="14" customFormat="1">
      <c r="B651" s="7"/>
      <c r="C651" s="7"/>
      <c r="D651" s="7"/>
      <c r="E651" s="7"/>
      <c r="F651" s="7"/>
      <c r="G651" s="7"/>
      <c r="H651" s="7"/>
      <c r="I651" s="7"/>
    </row>
    <row r="652" spans="2:9" s="14" customFormat="1">
      <c r="B652" s="5"/>
      <c r="C652" s="6"/>
      <c r="D652" s="6"/>
      <c r="E652" s="6"/>
      <c r="F652" s="6"/>
      <c r="G652" s="6"/>
      <c r="H652" s="7"/>
      <c r="I652" s="7"/>
    </row>
    <row r="653" spans="2:9" s="14" customFormat="1">
      <c r="B653" s="5"/>
      <c r="C653" s="6"/>
      <c r="D653" s="6"/>
      <c r="E653" s="6"/>
      <c r="F653" s="6"/>
      <c r="G653" s="5"/>
      <c r="H653" s="7"/>
      <c r="I653" s="7"/>
    </row>
    <row r="654" spans="2:9" s="14" customFormat="1">
      <c r="B654" s="5"/>
      <c r="C654" s="5"/>
      <c r="D654" s="5"/>
      <c r="E654" s="5"/>
      <c r="F654" s="5"/>
      <c r="G654" s="6"/>
      <c r="H654" s="7"/>
      <c r="I654" s="7"/>
    </row>
    <row r="655" spans="2:9" s="14" customFormat="1">
      <c r="B655" s="5"/>
      <c r="C655" s="6"/>
      <c r="D655" s="6"/>
      <c r="E655" s="6"/>
      <c r="F655" s="6"/>
      <c r="G655" s="6"/>
      <c r="H655" s="7"/>
      <c r="I655" s="7"/>
    </row>
    <row r="656" spans="2:9" s="14" customFormat="1">
      <c r="B656" s="5"/>
      <c r="C656" s="6"/>
      <c r="D656" s="6"/>
      <c r="E656" s="6"/>
      <c r="F656" s="6"/>
      <c r="G656" s="6"/>
      <c r="H656" s="7"/>
      <c r="I656" s="7"/>
    </row>
    <row r="657" spans="1:9" s="14" customFormat="1">
      <c r="B657" s="5"/>
      <c r="C657" s="6"/>
      <c r="D657" s="6"/>
      <c r="E657" s="6"/>
      <c r="F657" s="6"/>
      <c r="G657" s="6"/>
      <c r="H657" s="7"/>
      <c r="I657" s="7"/>
    </row>
    <row r="658" spans="1:9" s="14" customFormat="1">
      <c r="A658" s="7"/>
      <c r="B658" s="5"/>
      <c r="C658" s="6"/>
      <c r="D658" s="6"/>
      <c r="E658" s="6"/>
      <c r="F658" s="6"/>
      <c r="G658" s="6"/>
      <c r="H658" s="7"/>
      <c r="I658" s="7"/>
    </row>
    <row r="659" spans="1:9" s="14" customFormat="1">
      <c r="A659" s="4"/>
      <c r="B659" s="5"/>
      <c r="C659" s="6"/>
      <c r="D659" s="6"/>
      <c r="E659" s="6"/>
      <c r="F659" s="6"/>
      <c r="G659" s="6"/>
      <c r="H659" s="7"/>
      <c r="I659" s="7"/>
    </row>
    <row r="660" spans="1:9" s="14" customFormat="1">
      <c r="A660" s="4"/>
      <c r="B660" s="5"/>
      <c r="C660" s="6"/>
      <c r="D660" s="6"/>
      <c r="E660" s="6"/>
      <c r="F660" s="6"/>
      <c r="G660" s="6"/>
      <c r="H660" s="7"/>
      <c r="I660" s="7"/>
    </row>
    <row r="661" spans="1:9" s="14" customFormat="1">
      <c r="A661" s="4"/>
      <c r="B661" s="5"/>
      <c r="C661" s="6"/>
      <c r="D661" s="6"/>
      <c r="E661" s="6"/>
      <c r="F661" s="6"/>
      <c r="G661" s="6"/>
      <c r="H661" s="7"/>
      <c r="I661" s="7"/>
    </row>
    <row r="662" spans="1:9" s="14" customFormat="1">
      <c r="A662" s="4"/>
      <c r="B662" s="5"/>
      <c r="C662" s="6"/>
      <c r="D662" s="6"/>
      <c r="E662" s="6"/>
      <c r="F662" s="6"/>
      <c r="G662" s="6"/>
      <c r="H662" s="7"/>
      <c r="I662" s="7"/>
    </row>
    <row r="663" spans="1:9" s="14" customFormat="1">
      <c r="A663" s="4"/>
      <c r="B663" s="5"/>
      <c r="C663" s="6"/>
      <c r="D663" s="6"/>
      <c r="E663" s="6"/>
      <c r="F663" s="6"/>
      <c r="G663" s="6"/>
      <c r="H663" s="7"/>
      <c r="I663" s="7"/>
    </row>
    <row r="664" spans="1:9" s="14" customFormat="1">
      <c r="A664" s="4"/>
      <c r="B664" s="5"/>
      <c r="C664" s="6"/>
      <c r="D664" s="6"/>
      <c r="E664" s="6"/>
      <c r="F664" s="6"/>
      <c r="G664" s="6"/>
      <c r="H664" s="7"/>
      <c r="I664" s="7"/>
    </row>
    <row r="665" spans="1:9" s="14" customFormat="1">
      <c r="A665" s="4"/>
      <c r="B665" s="5"/>
      <c r="C665" s="6"/>
      <c r="D665" s="6"/>
      <c r="E665" s="6"/>
      <c r="F665" s="6"/>
      <c r="G665" s="6"/>
      <c r="H665" s="7"/>
      <c r="I665" s="7"/>
    </row>
    <row r="666" spans="1:9" s="14" customFormat="1">
      <c r="A666" s="4"/>
      <c r="B666" s="5"/>
      <c r="C666" s="6"/>
      <c r="D666" s="6"/>
      <c r="E666" s="6"/>
      <c r="F666" s="6"/>
      <c r="G666" s="6"/>
      <c r="H666" s="7"/>
      <c r="I666" s="7"/>
    </row>
    <row r="667" spans="1:9" s="14" customFormat="1">
      <c r="A667" s="4"/>
      <c r="B667" s="5"/>
      <c r="C667" s="6"/>
      <c r="D667" s="6"/>
      <c r="E667" s="6"/>
      <c r="F667" s="6"/>
      <c r="G667" s="6"/>
      <c r="H667" s="7"/>
      <c r="I667" s="7"/>
    </row>
  </sheetData>
  <mergeCells count="3">
    <mergeCell ref="D1:I1"/>
    <mergeCell ref="A3:I3"/>
    <mergeCell ref="B597:F597"/>
  </mergeCells>
  <pageMargins left="0.98425196850393704" right="0.19685039370078741" top="0.39370078740157483" bottom="0.39370078740157483" header="0" footer="0"/>
  <pageSetup paperSize="9" scale="82" fitToHeight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2020г</vt:lpstr>
      <vt:lpstr>'2020г'!Область_печати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PC_N</cp:lastModifiedBy>
  <cp:lastPrinted>2020-07-14T07:51:10Z</cp:lastPrinted>
  <dcterms:created xsi:type="dcterms:W3CDTF">2014-10-07T08:03:00Z</dcterms:created>
  <dcterms:modified xsi:type="dcterms:W3CDTF">2020-07-14T07:54:41Z</dcterms:modified>
</cp:coreProperties>
</file>